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836" firstSheet="1" activeTab="2"/>
  </bookViews>
  <sheets>
    <sheet name="приложение 3 к приложению 3!" sheetId="1" r:id="rId1"/>
    <sheet name="ПРиложение 5 к положению" sheetId="7" r:id="rId2"/>
    <sheet name="Таблица 2 к приложению5 (2)" sheetId="12" r:id="rId3"/>
  </sheets>
  <calcPr calcId="162913" refMode="R1C1"/>
</workbook>
</file>

<file path=xl/calcChain.xml><?xml version="1.0" encoding="utf-8"?>
<calcChain xmlns="http://schemas.openxmlformats.org/spreadsheetml/2006/main">
  <c r="E126" i="12" l="1"/>
  <c r="D112" i="12"/>
  <c r="D108" i="12" s="1"/>
  <c r="E56" i="12"/>
  <c r="E55" i="12"/>
  <c r="D60" i="12"/>
  <c r="G57" i="1"/>
  <c r="D72" i="12"/>
  <c r="E70" i="12"/>
  <c r="E46" i="12"/>
  <c r="F46" i="12" s="1"/>
  <c r="D46" i="12"/>
  <c r="E42" i="12"/>
  <c r="D42" i="12"/>
  <c r="E38" i="12"/>
  <c r="D38" i="12"/>
  <c r="E34" i="12"/>
  <c r="D34" i="12"/>
  <c r="D17" i="12" s="1"/>
  <c r="E30" i="12"/>
  <c r="D30" i="12"/>
  <c r="D26" i="12"/>
  <c r="F26" i="12" s="1"/>
  <c r="E26" i="12"/>
  <c r="D22" i="12"/>
  <c r="G23" i="1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D126" i="12"/>
  <c r="D122" i="12" s="1"/>
  <c r="E125" i="12"/>
  <c r="F125" i="12" s="1"/>
  <c r="D125" i="12"/>
  <c r="E124" i="12"/>
  <c r="D124" i="12"/>
  <c r="E123" i="12"/>
  <c r="D123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E109" i="12"/>
  <c r="F109" i="12" s="1"/>
  <c r="D109" i="12"/>
  <c r="E108" i="12"/>
  <c r="E107" i="12"/>
  <c r="D107" i="12"/>
  <c r="E106" i="12"/>
  <c r="D106" i="12"/>
  <c r="F105" i="12"/>
  <c r="F104" i="12"/>
  <c r="F103" i="12"/>
  <c r="D102" i="12"/>
  <c r="F102" i="12" s="1"/>
  <c r="F101" i="12"/>
  <c r="F100" i="12"/>
  <c r="F99" i="12"/>
  <c r="D98" i="12"/>
  <c r="F98" i="12" s="1"/>
  <c r="F97" i="12"/>
  <c r="F96" i="12"/>
  <c r="F95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D74" i="12"/>
  <c r="F74" i="12" s="1"/>
  <c r="F73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E57" i="12"/>
  <c r="D57" i="12"/>
  <c r="F53" i="12"/>
  <c r="F52" i="12"/>
  <c r="F51" i="12"/>
  <c r="F50" i="12"/>
  <c r="F49" i="12"/>
  <c r="F48" i="12"/>
  <c r="F47" i="12"/>
  <c r="F45" i="12"/>
  <c r="F44" i="12"/>
  <c r="F43" i="12"/>
  <c r="F41" i="12"/>
  <c r="F40" i="12"/>
  <c r="F39" i="12"/>
  <c r="F38" i="12"/>
  <c r="F37" i="12"/>
  <c r="F36" i="12"/>
  <c r="F35" i="12"/>
  <c r="F32" i="12"/>
  <c r="F31" i="12"/>
  <c r="F30" i="12"/>
  <c r="F28" i="12"/>
  <c r="F27" i="12"/>
  <c r="F23" i="12"/>
  <c r="F22" i="12"/>
  <c r="E21" i="12"/>
  <c r="F21" i="12" s="1"/>
  <c r="E20" i="12"/>
  <c r="E16" i="12" s="1"/>
  <c r="D20" i="12"/>
  <c r="E19" i="12"/>
  <c r="D19" i="12"/>
  <c r="E18" i="12"/>
  <c r="D18" i="12"/>
  <c r="G123" i="1"/>
  <c r="G105" i="1"/>
  <c r="G107" i="1"/>
  <c r="G111" i="1"/>
  <c r="F123" i="12" l="1"/>
  <c r="F124" i="12"/>
  <c r="F126" i="12"/>
  <c r="E122" i="12"/>
  <c r="F122" i="12" s="1"/>
  <c r="F106" i="12"/>
  <c r="F107" i="12"/>
  <c r="F108" i="12"/>
  <c r="E15" i="12"/>
  <c r="D16" i="12"/>
  <c r="F57" i="12"/>
  <c r="D56" i="12"/>
  <c r="D15" i="12" s="1"/>
  <c r="F72" i="12"/>
  <c r="F20" i="12"/>
  <c r="F42" i="12"/>
  <c r="F34" i="12"/>
  <c r="F18" i="12"/>
  <c r="F19" i="12"/>
  <c r="E14" i="12"/>
  <c r="E17" i="12"/>
  <c r="E54" i="12"/>
  <c r="D55" i="12"/>
  <c r="D14" i="12" s="1"/>
  <c r="D54" i="12"/>
  <c r="D13" i="12" s="1"/>
  <c r="G83" i="1"/>
  <c r="G53" i="1"/>
  <c r="G52" i="1"/>
  <c r="G88" i="1"/>
  <c r="G87" i="1" s="1"/>
  <c r="G84" i="1"/>
  <c r="G60" i="1"/>
  <c r="G91" i="1"/>
  <c r="G51" i="1" s="1"/>
  <c r="G95" i="1"/>
  <c r="G54" i="1"/>
  <c r="G79" i="1"/>
  <c r="G63" i="1"/>
  <c r="G18" i="1"/>
  <c r="G19" i="1"/>
  <c r="G20" i="1"/>
  <c r="G21" i="1"/>
  <c r="F15" i="12" l="1"/>
  <c r="F56" i="12"/>
  <c r="F55" i="12"/>
  <c r="F14" i="12"/>
  <c r="F17" i="12"/>
  <c r="E13" i="12"/>
  <c r="F13" i="12" s="1"/>
  <c r="F54" i="12"/>
  <c r="F94" i="12"/>
  <c r="G119" i="1" l="1"/>
  <c r="G115" i="1" s="1"/>
  <c r="G116" i="1"/>
  <c r="G117" i="1"/>
  <c r="G118" i="1"/>
  <c r="G100" i="1"/>
  <c r="G101" i="1"/>
  <c r="G16" i="1" s="1"/>
  <c r="G102" i="1"/>
  <c r="G17" i="1" s="1"/>
  <c r="G99" i="1"/>
  <c r="G67" i="1"/>
  <c r="G59" i="1"/>
  <c r="G14" i="1" l="1"/>
  <c r="G15" i="1"/>
</calcChain>
</file>

<file path=xl/sharedStrings.xml><?xml version="1.0" encoding="utf-8"?>
<sst xmlns="http://schemas.openxmlformats.org/spreadsheetml/2006/main" count="574" uniqueCount="147">
  <si>
    <t>Приложение 3</t>
  </si>
  <si>
    <t>к Положению</t>
  </si>
  <si>
    <t>о порядке принятия решений</t>
  </si>
  <si>
    <t>о разработке муниципальных программ</t>
  </si>
  <si>
    <t>МО «Баяндаевский район» и их формирования</t>
  </si>
  <si>
    <t>и реализации</t>
  </si>
  <si>
    <t>ПЛАН МЕРОПРИЯТИЙ</t>
  </si>
  <si>
    <t>N</t>
  </si>
  <si>
    <t>Наименование муниципальной программы, подпрограммы муниципальной программы, ведомственной целевой программы, основного мероприятия, мероприятия</t>
  </si>
  <si>
    <t>Ответственный исполнитель, соисполнитель, участники, участники мероприятий</t>
  </si>
  <si>
    <t>Срок реализации</t>
  </si>
  <si>
    <t>Наименование показателя мероприятия</t>
  </si>
  <si>
    <t>п/п</t>
  </si>
  <si>
    <t>с (месяц)</t>
  </si>
  <si>
    <t>по (месяц)</t>
  </si>
  <si>
    <t>источник</t>
  </si>
  <si>
    <t>тыс. руб.</t>
  </si>
  <si>
    <t>X</t>
  </si>
  <si>
    <t>Всего</t>
  </si>
  <si>
    <t>местный бюджет (далее - МБ)</t>
  </si>
  <si>
    <t>Средства, планируемые к привлечению из областного бюджета (далее - ОБ), - при наличии</t>
  </si>
  <si>
    <t>МБ</t>
  </si>
  <si>
    <t>ОБ</t>
  </si>
  <si>
    <t>ИИ</t>
  </si>
  <si>
    <t>Показатель объема</t>
  </si>
  <si>
    <t>Показатель качества 1</t>
  </si>
  <si>
    <t>Показатель качества 2 - при наличии</t>
  </si>
  <si>
    <t>ПО РЕАЛИЗАЦИИ МУНИЦИПАЛЬНОЙ ПРОГРАММЫ</t>
  </si>
  <si>
    <t>МО «БАЯНДАЕВСКИЙ РАЙОН» (ДАЛЕЕ - МУНИЦИПАЛЬНАЯ ПРОГРАММА)</t>
  </si>
  <si>
    <t>Объем ресурсного обеспечения (очередной год)</t>
  </si>
  <si>
    <t>Значения показателя мероприятия (очередной год)</t>
  </si>
  <si>
    <t>Подпрограмма 1</t>
  </si>
  <si>
    <t>Приложение 5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</si>
  <si>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</si>
  <si>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</si>
  <si>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</si>
  <si>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Таблица 1</t>
  </si>
  <si>
    <t>N п/п</t>
  </si>
  <si>
    <t>Наименование целевого показателя</t>
  </si>
  <si>
    <t>Ед. изм.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</si>
  <si>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</si>
  <si>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</si>
  <si>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</si>
  <si>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</si>
  <si>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</si>
  <si>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Таблица 2</t>
  </si>
  <si>
    <t xml:space="preserve">                        ОТЧЕТ</t>
  </si>
  <si>
    <t xml:space="preserve">                                                 об исполнении мероприятий муниципальной программы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</si>
  <si>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</si>
  <si>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Источник финансирования</t>
  </si>
  <si>
    <t>Исполнено за отчетный период, тыс. руб.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</si>
  <si>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</si>
  <si>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</si>
  <si>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2015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</si>
  <si>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</si>
  <si>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</si>
  <si>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</si>
  <si>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</si>
  <si>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</si>
  <si>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</si>
  <si>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Основное мероприятие</t>
  </si>
  <si>
    <t>Подпрограмма 2</t>
  </si>
  <si>
    <t>ВЦП 2.1</t>
  </si>
  <si>
    <t>Основное мероприятие 1</t>
  </si>
  <si>
    <t>Повышение доступности качества общего и дополнительного  образования в МО "Баяндаевский район"</t>
  </si>
  <si>
    <t>ВЦП 2.2</t>
  </si>
  <si>
    <t>ВЦП 2.3</t>
  </si>
  <si>
    <t>Обеспечение деятельности дополнительного образования в мунципальных организациях дополнительного образования, подведомственных Управлению образования</t>
  </si>
  <si>
    <t>Подпрограмма 3</t>
  </si>
  <si>
    <t>Подпрограмма 4</t>
  </si>
  <si>
    <t>Обеспечение деятельности аппарата</t>
  </si>
  <si>
    <t>Обеспечение государственных гарантий реализации прав на получение общедоступного и бесплатного общего образования в общеобразовательных учреждениях</t>
  </si>
  <si>
    <t>1. Выполнение муниципального задания ОО в доведенном объеме. 2.Охват детей от 1,5 до 7 лет муниципальными услугами дошкольного образования в %. 3. Удельный вес численности руководителей организаций прошедших в течение последних 3 лет повышение квалификации, в общей численности руководителей образовательных организаций. 4. Исполнение дорожной карты. 5. Доля выпускников ОО, сдавших ЕГЭ, в общей численности выпускников ОО. 6. Удовлетворенность населения качеством общего образования.</t>
  </si>
  <si>
    <t>Повышение доступного и качественного дошкольного образования в МО "Баяндаевский район"</t>
  </si>
  <si>
    <t>Обеспечение деятельности дошкольных образовательных учреждений</t>
  </si>
  <si>
    <t>ВЦП 1.1.</t>
  </si>
  <si>
    <t>Обеспечении государственных гарантий реализации прав на получение общедоступного и бесплатного дошкольного образования в МДОУ.</t>
  </si>
  <si>
    <t>Обеспечение деятельности образовательных организаций</t>
  </si>
  <si>
    <t>Основное мероприятие 3.</t>
  </si>
  <si>
    <t>Основное мероприятие 2.</t>
  </si>
  <si>
    <t>Основное мероприятие 4.</t>
  </si>
  <si>
    <t>Основное мероприятие 6.</t>
  </si>
  <si>
    <t>Основное мероприятие 7.</t>
  </si>
  <si>
    <t>Управление образования МО "Баяндаевский район", образовательные организации.</t>
  </si>
  <si>
    <t>ФБ</t>
  </si>
  <si>
    <t>январь</t>
  </si>
  <si>
    <t>декабрь</t>
  </si>
  <si>
    <t>ФБ (Федеральный бюджет)</t>
  </si>
  <si>
    <t>1. выполнение муниципального задания ОО в доведенном объеме. 2.Исполнение "Дорожной карты". 3. Доля выпускников ОО, сдавших ЕГЭ, в общей чмсленности выпускников ОО. 4. Удовлетворенность населения качеством общего образования.</t>
  </si>
  <si>
    <t>Основное мероприятие 5.</t>
  </si>
  <si>
    <t>Ежегодный периодический медицинский осмотр  работников общеобразовательных учреждений</t>
  </si>
  <si>
    <t>Обеспечение безопасности жизни  учащихся в общеобразовательных учреждениях и учреждениях дополнительного образования</t>
  </si>
  <si>
    <t>Ежегодный периодический медицинский осмотр  работников дошкольных учреждений</t>
  </si>
  <si>
    <t>Содержание детей, освобожденных от родительской платы за присмотр и уход</t>
  </si>
  <si>
    <t xml:space="preserve">Обеспечение безопасности жизни  учащихся в дошкольных учреждениях </t>
  </si>
  <si>
    <t>Обеспечение пожарной безопасности  в дошкольных организациях Баяндаевского района</t>
  </si>
  <si>
    <t>"Организация отдыха и оздоровления детей в МО "Баяндаевский район" на 2015-2020 годы"</t>
  </si>
  <si>
    <t>Основное мероприятие 1.</t>
  </si>
  <si>
    <t>Обеспечение деятельности  Управления образования администрации МО "Баяндаевский район" на 2015-2017 годы"</t>
  </si>
  <si>
    <t>Проведение конкурсов в образовательных учреждениях</t>
  </si>
  <si>
    <t>Поддержка талантливых детей Баяндаевского района</t>
  </si>
  <si>
    <t>Приобретение спортивного оборудования для оснащения муниципальных организаций, осуществляющих деятельность в сфере физической культуры и спорта</t>
  </si>
  <si>
    <t>Основное мероприятие 8.</t>
  </si>
  <si>
    <t>Основное мероприятие 9.</t>
  </si>
  <si>
    <t>Обеспечение деятельности методического отдела, централизованной бухгалтерии,хозяйственного сектора</t>
  </si>
  <si>
    <t>Объем финансирования, предусмотренный на 20187од, тыс. руб.</t>
  </si>
  <si>
    <t>удельный вес педагогов, занимающих инновационной деятельности</t>
  </si>
  <si>
    <t>удельный вес численности руководителей ОО, повысивших квалификацию в течение последних 3 лет</t>
  </si>
  <si>
    <t>есть ОО, требующие капитального ремонта</t>
  </si>
  <si>
    <t>показатель качества: удельный вес численности обучающихся, которым предоставлена возможность обучаться в современных условиях</t>
  </si>
  <si>
    <t>показатель качества: доля детей, охваченных летним оздоровлением</t>
  </si>
  <si>
    <t>показатель качества: удовлетворенность населения качеством образования</t>
  </si>
  <si>
    <t>Показатель качества: удельный вес численности руководителей, прошедших повышение квалификации</t>
  </si>
  <si>
    <t>Показатель качества: доля выпускников ОО, сдавших ЕГЭ</t>
  </si>
  <si>
    <t xml:space="preserve">Показатель качества: исполнение дорожной карты </t>
  </si>
  <si>
    <t>Показатель качества: охват услугами дошкольного образования</t>
  </si>
  <si>
    <t>Муниципальная программа "Развитие образования Баяндаевского района на 2015-2020 годы"</t>
  </si>
  <si>
    <t>Подпрограмма 1 "Повышение доступного и качественного дошкольного образования в МО "Баяндаевский район"</t>
  </si>
  <si>
    <t>Выполнение муниципального задания учреждениями ДОУ в доведенном объеме</t>
  </si>
  <si>
    <t>Охват детей от 1,5 до 7 лет муниципальными услугами дошкольного образования в %</t>
  </si>
  <si>
    <t>Удельный вес численности руководителей ДОУ, прошедших в течение последних 3 лет повышение квалификации, в общей численности руководителей организаций ДОУ</t>
  </si>
  <si>
    <t>Соотношение средней заработной платы педагогических работников дошкольного образования и средней заработной платы в Иркутской области</t>
  </si>
  <si>
    <t>Подпрограмма 2 "Повышение доступности качества общего и дополнительного образования в МО "Баяндаевский район"</t>
  </si>
  <si>
    <t xml:space="preserve">Выполнение муниципального задания ОО в доведенном объеме.  </t>
  </si>
  <si>
    <t>Исполнение "Дорожной карты".</t>
  </si>
  <si>
    <t>Доля выпускников ОО, сдавших ЕГЭ, в общей численности выпускников ОО.</t>
  </si>
  <si>
    <t>Удовлетворенность населения качеством общего образования.</t>
  </si>
  <si>
    <t>Подпрограмма 3 "Организация отдыха и оздоровления детей в МО "Баяндаевский район" на 2015-2020 годы"</t>
  </si>
  <si>
    <t xml:space="preserve">Доля детей,охваченных различными формами отдыха, оздоровления и занятости по линии образования. </t>
  </si>
  <si>
    <t>Уровень удовлетворенности детей качеством организации отдыха и оздоровлением.</t>
  </si>
  <si>
    <t>Подпрограмма 4 "Обеспечение детятельности апарата Управления образования администрации МО "Баяндаевский район" на 2015-2017 годы</t>
  </si>
  <si>
    <t xml:space="preserve">1. Удельный вес численности обучающихся, которым представлена возможность обучаться в соответствии с основными современными требованиями, в общей численности обучающихся. </t>
  </si>
  <si>
    <t xml:space="preserve">2. Доля руководящих и педагогических работников, повысивших квалификации в течение последних 3 лет. </t>
  </si>
  <si>
    <t xml:space="preserve">3. Доля педагогов, занимающихся инновационной деятельностью. </t>
  </si>
  <si>
    <t xml:space="preserve">                                                                                            "Развитие образования на 2015-2020 годы"</t>
  </si>
  <si>
    <t xml:space="preserve">            за 2017 год (далее - муниципальная программа)</t>
  </si>
  <si>
    <t>Разработка ПСД и проведение экспертизы по дошкольным учреждениям</t>
  </si>
  <si>
    <t>Пожарная безопасность в образовательных организациях Баяндаевского района</t>
  </si>
  <si>
    <t>Безопасность школьных перевозок на территории Баяндаевского района</t>
  </si>
  <si>
    <t>Занятость несовершеннолетних граждан в МО "Баяндаевский район" на 2015-2020 годы</t>
  </si>
  <si>
    <t>Реализация мероприятий по строительству, рекострукции образовательных организаций, в том числе выполнени проектных и изыскательных работ</t>
  </si>
  <si>
    <t>Обеспечение безопасности жизни  учащихся в общеобразовательных учреждениях</t>
  </si>
  <si>
    <t>Расходы на обеспечение деятельности (оказание услуг) муниципальных учреждений</t>
  </si>
  <si>
    <t>Поддержка материально-технической базы детского оздоровительного лагеря "Олимп"</t>
  </si>
  <si>
    <t>Софинансирование расходов на мероприятия по организации отдыха и оздоровления детей в Баяндаевском районе</t>
  </si>
  <si>
    <t xml:space="preserve">Обеспечение деятельности образовательных организаций </t>
  </si>
  <si>
    <t>Расходы на приобретение деятельности (оказание услуг) муниципальных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</si>
</sst>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top" wrapText="1"/>
    </xf>
    <xf numFmtId="164" fontId="2" fillId="0" borderId="19" xfId="0" applyNumberFormat="1" applyFont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0" fillId="0" borderId="19" xfId="0" applyBorder="1"/>
    <xf numFmtId="0" fontId="2" fillId="0" borderId="20" xfId="0" applyFont="1" applyBorder="1" applyAlignment="1">
      <alignment wrapText="1"/>
    </xf>
    <xf numFmtId="9" fontId="2" fillId="0" borderId="20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2" fillId="0" borderId="24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/>
    <xf numFmtId="0" fontId="6" fillId="0" borderId="13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22" xfId="0" applyFont="1" applyBorder="1" applyAlignment="1">
      <alignment wrapText="1"/>
    </xf>
    <xf numFmtId="9" fontId="2" fillId="0" borderId="19" xfId="0" applyNumberFormat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19" xfId="0" applyFill="1" applyBorder="1"/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wrapText="1"/>
    </xf>
    <xf numFmtId="0" fontId="4" fillId="2" borderId="19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wrapText="1"/>
    </xf>
    <xf numFmtId="0" fontId="0" fillId="0" borderId="19" xfId="0" applyFill="1" applyBorder="1"/>
    <xf numFmtId="0" fontId="2" fillId="0" borderId="19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zoomScaleNormal="100" workbookViewId="0">
      <selection activeCell="C51" sqref="C51:C54"/>
    </sheetView>
  </sheetViews>
  <sheetFormatPr defaultRowHeight="15" x14ac:dyDescent="0.25"/>
  <cols>
    <col min="1" max="1" width="13.85546875" style="17" customWidth="1"/>
    <col min="2" max="3" width="25" style="17" customWidth="1"/>
    <col min="5" max="5" width="9.140625" customWidth="1"/>
    <col min="6" max="6" width="14" customWidth="1"/>
    <col min="7" max="7" width="12" customWidth="1"/>
    <col min="8" max="8" width="31.7109375" customWidth="1"/>
    <col min="9" max="9" width="17.140625" customWidth="1"/>
  </cols>
  <sheetData>
    <row r="1" spans="1:11" x14ac:dyDescent="0.25">
      <c r="I1" s="1" t="s">
        <v>0</v>
      </c>
      <c r="J1" s="5"/>
      <c r="K1" s="5"/>
    </row>
    <row r="2" spans="1:11" x14ac:dyDescent="0.25">
      <c r="I2" s="1" t="s">
        <v>1</v>
      </c>
      <c r="J2" s="5"/>
      <c r="K2" s="5"/>
    </row>
    <row r="3" spans="1:11" x14ac:dyDescent="0.25">
      <c r="I3" s="1" t="s">
        <v>2</v>
      </c>
      <c r="J3" s="5"/>
      <c r="K3" s="5"/>
    </row>
    <row r="4" spans="1:11" x14ac:dyDescent="0.25">
      <c r="I4" s="1" t="s">
        <v>3</v>
      </c>
      <c r="J4" s="5"/>
      <c r="K4" s="5"/>
    </row>
    <row r="5" spans="1:11" x14ac:dyDescent="0.25">
      <c r="I5" s="1" t="s">
        <v>4</v>
      </c>
      <c r="J5" s="5"/>
      <c r="K5" s="5"/>
    </row>
    <row r="6" spans="1:11" x14ac:dyDescent="0.25">
      <c r="I6" s="1" t="s">
        <v>5</v>
      </c>
      <c r="J6" s="5"/>
      <c r="K6" s="5"/>
    </row>
    <row r="7" spans="1:11" x14ac:dyDescent="0.25">
      <c r="D7" s="2" t="s">
        <v>6</v>
      </c>
      <c r="J7" s="5"/>
      <c r="K7" s="5"/>
    </row>
    <row r="8" spans="1:11" x14ac:dyDescent="0.25">
      <c r="D8" s="2" t="s">
        <v>27</v>
      </c>
      <c r="J8" s="5"/>
      <c r="K8" s="5"/>
    </row>
    <row r="9" spans="1:11" x14ac:dyDescent="0.25">
      <c r="D9" s="2" t="s">
        <v>28</v>
      </c>
      <c r="J9" s="5"/>
      <c r="K9" s="5"/>
    </row>
    <row r="10" spans="1:11" ht="15.75" thickBot="1" x14ac:dyDescent="0.3">
      <c r="J10" s="5"/>
      <c r="K10" s="5"/>
    </row>
    <row r="11" spans="1:11" ht="44.45" customHeight="1" thickBot="1" x14ac:dyDescent="0.3">
      <c r="A11" s="15" t="s">
        <v>7</v>
      </c>
      <c r="B11" s="92" t="s">
        <v>9</v>
      </c>
      <c r="C11" s="92" t="s">
        <v>8</v>
      </c>
      <c r="D11" s="94" t="s">
        <v>10</v>
      </c>
      <c r="E11" s="95"/>
      <c r="F11" s="94" t="s">
        <v>29</v>
      </c>
      <c r="G11" s="95"/>
      <c r="H11" s="96" t="s">
        <v>11</v>
      </c>
      <c r="I11" s="96" t="s">
        <v>30</v>
      </c>
      <c r="J11" s="5"/>
      <c r="K11" s="5"/>
    </row>
    <row r="12" spans="1:11" ht="52.9" customHeight="1" thickBot="1" x14ac:dyDescent="0.3">
      <c r="A12" s="16" t="s">
        <v>12</v>
      </c>
      <c r="B12" s="93"/>
      <c r="C12" s="93"/>
      <c r="D12" s="4" t="s">
        <v>13</v>
      </c>
      <c r="E12" s="4" t="s">
        <v>14</v>
      </c>
      <c r="F12" s="4" t="s">
        <v>15</v>
      </c>
      <c r="G12" s="4" t="s">
        <v>16</v>
      </c>
      <c r="H12" s="97"/>
      <c r="I12" s="97"/>
      <c r="J12" s="5"/>
      <c r="K12" s="5"/>
    </row>
    <row r="13" spans="1:11" ht="15.75" thickBot="1" x14ac:dyDescent="0.3">
      <c r="A13" s="64">
        <v>2</v>
      </c>
      <c r="B13" s="64">
        <v>3</v>
      </c>
      <c r="C13" s="64"/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5"/>
      <c r="K13" s="5"/>
    </row>
    <row r="14" spans="1:11" ht="15.75" thickBot="1" x14ac:dyDescent="0.3">
      <c r="A14" s="106"/>
      <c r="B14" s="80" t="s">
        <v>83</v>
      </c>
      <c r="C14" s="77" t="s">
        <v>116</v>
      </c>
      <c r="D14" s="74" t="s">
        <v>17</v>
      </c>
      <c r="E14" s="74" t="s">
        <v>17</v>
      </c>
      <c r="F14" s="62" t="s">
        <v>18</v>
      </c>
      <c r="G14" s="63">
        <f>G18+G51+G99+G115</f>
        <v>768937.7</v>
      </c>
      <c r="H14" s="109" t="s">
        <v>72</v>
      </c>
      <c r="I14" s="74" t="s">
        <v>17</v>
      </c>
      <c r="J14" s="5"/>
      <c r="K14" s="5"/>
    </row>
    <row r="15" spans="1:11" ht="39" thickBot="1" x14ac:dyDescent="0.3">
      <c r="A15" s="107"/>
      <c r="B15" s="81"/>
      <c r="C15" s="78"/>
      <c r="D15" s="75"/>
      <c r="E15" s="75"/>
      <c r="F15" s="65" t="s">
        <v>19</v>
      </c>
      <c r="G15" s="63">
        <f>G19+G52+G100+G116</f>
        <v>66351.199999999997</v>
      </c>
      <c r="H15" s="110"/>
      <c r="I15" s="75"/>
      <c r="J15" s="5"/>
      <c r="K15" s="5"/>
    </row>
    <row r="16" spans="1:11" ht="76.150000000000006" customHeight="1" thickBot="1" x14ac:dyDescent="0.3">
      <c r="A16" s="107"/>
      <c r="B16" s="81"/>
      <c r="C16" s="78"/>
      <c r="D16" s="75"/>
      <c r="E16" s="75"/>
      <c r="F16" s="65" t="s">
        <v>20</v>
      </c>
      <c r="G16" s="63">
        <f>G20+G53+G101+G117</f>
        <v>702586.5</v>
      </c>
      <c r="H16" s="110"/>
      <c r="I16" s="75"/>
      <c r="J16" s="5"/>
      <c r="K16" s="5"/>
    </row>
    <row r="17" spans="1:11" ht="50.25" customHeight="1" thickBot="1" x14ac:dyDescent="0.3">
      <c r="A17" s="108"/>
      <c r="B17" s="82"/>
      <c r="C17" s="79"/>
      <c r="D17" s="76"/>
      <c r="E17" s="76"/>
      <c r="F17" s="65" t="s">
        <v>87</v>
      </c>
      <c r="G17" s="63">
        <f>G21+G54+G102+G118</f>
        <v>0</v>
      </c>
      <c r="H17" s="111"/>
      <c r="I17" s="76"/>
      <c r="J17" s="5"/>
      <c r="K17" s="5"/>
    </row>
    <row r="18" spans="1:11" ht="15" customHeight="1" thickBot="1" x14ac:dyDescent="0.3">
      <c r="A18" s="77" t="s">
        <v>31</v>
      </c>
      <c r="B18" s="80"/>
      <c r="C18" s="80" t="s">
        <v>73</v>
      </c>
      <c r="D18" s="74" t="s">
        <v>17</v>
      </c>
      <c r="E18" s="74" t="s">
        <v>17</v>
      </c>
      <c r="F18" s="62" t="s">
        <v>18</v>
      </c>
      <c r="G18" s="63">
        <f>+G22+G27+G31+G35+G39+G43+G47</f>
        <v>74468.400000000009</v>
      </c>
      <c r="H18" s="74"/>
      <c r="I18" s="74" t="s">
        <v>17</v>
      </c>
      <c r="J18" s="5"/>
      <c r="K18" s="5"/>
    </row>
    <row r="19" spans="1:11" ht="15.75" thickBot="1" x14ac:dyDescent="0.3">
      <c r="A19" s="78"/>
      <c r="B19" s="81"/>
      <c r="C19" s="81"/>
      <c r="D19" s="75"/>
      <c r="E19" s="75"/>
      <c r="F19" s="62" t="s">
        <v>21</v>
      </c>
      <c r="G19" s="63">
        <f>+G23+G28+G32+G36+G40+G44+G48</f>
        <v>7802.0000000000009</v>
      </c>
      <c r="H19" s="75"/>
      <c r="I19" s="75"/>
      <c r="J19" s="5"/>
      <c r="K19" s="5"/>
    </row>
    <row r="20" spans="1:11" ht="15.75" thickBot="1" x14ac:dyDescent="0.3">
      <c r="A20" s="78"/>
      <c r="B20" s="81"/>
      <c r="C20" s="81"/>
      <c r="D20" s="75"/>
      <c r="E20" s="75"/>
      <c r="F20" s="62" t="s">
        <v>22</v>
      </c>
      <c r="G20" s="63">
        <f>+G24+G29+G33+G37+G41+G45+G49</f>
        <v>66666.400000000009</v>
      </c>
      <c r="H20" s="75"/>
      <c r="I20" s="75"/>
      <c r="J20" s="5"/>
      <c r="K20" s="5"/>
    </row>
    <row r="21" spans="1:11" ht="15.75" thickBot="1" x14ac:dyDescent="0.3">
      <c r="A21" s="79"/>
      <c r="B21" s="82"/>
      <c r="C21" s="82"/>
      <c r="D21" s="76"/>
      <c r="E21" s="76"/>
      <c r="F21" s="62" t="s">
        <v>23</v>
      </c>
      <c r="G21" s="63">
        <f>+G25+G30+G34+G38+G42+G46+G50</f>
        <v>0</v>
      </c>
      <c r="H21" s="76"/>
      <c r="I21" s="76"/>
      <c r="J21" s="5"/>
      <c r="K21" s="5"/>
    </row>
    <row r="22" spans="1:11" ht="15" customHeight="1" thickBot="1" x14ac:dyDescent="0.3">
      <c r="A22" s="77" t="s">
        <v>60</v>
      </c>
      <c r="B22" s="77"/>
      <c r="C22" s="77" t="s">
        <v>74</v>
      </c>
      <c r="D22" s="74" t="s">
        <v>17</v>
      </c>
      <c r="E22" s="74" t="s">
        <v>17</v>
      </c>
      <c r="F22" s="62" t="s">
        <v>18</v>
      </c>
      <c r="G22" s="63">
        <v>6936.7</v>
      </c>
      <c r="H22" s="74" t="s">
        <v>17</v>
      </c>
      <c r="I22" s="74" t="s">
        <v>17</v>
      </c>
      <c r="J22" s="5"/>
      <c r="K22" s="5"/>
    </row>
    <row r="23" spans="1:11" ht="15.75" thickBot="1" x14ac:dyDescent="0.3">
      <c r="A23" s="78"/>
      <c r="B23" s="78"/>
      <c r="C23" s="78"/>
      <c r="D23" s="75"/>
      <c r="E23" s="75"/>
      <c r="F23" s="62" t="s">
        <v>21</v>
      </c>
      <c r="G23" s="63">
        <f>6676.6+7.8</f>
        <v>6684.4000000000005</v>
      </c>
      <c r="H23" s="75"/>
      <c r="I23" s="75"/>
      <c r="J23" s="5"/>
      <c r="K23" s="5"/>
    </row>
    <row r="24" spans="1:11" ht="15.75" thickBot="1" x14ac:dyDescent="0.3">
      <c r="A24" s="78"/>
      <c r="B24" s="78"/>
      <c r="C24" s="78"/>
      <c r="D24" s="75"/>
      <c r="E24" s="75"/>
      <c r="F24" s="62" t="s">
        <v>22</v>
      </c>
      <c r="G24" s="63">
        <v>252.3</v>
      </c>
      <c r="H24" s="75"/>
      <c r="I24" s="75"/>
      <c r="J24" s="5"/>
      <c r="K24" s="5"/>
    </row>
    <row r="25" spans="1:11" ht="15.75" thickBot="1" x14ac:dyDescent="0.3">
      <c r="A25" s="78"/>
      <c r="B25" s="78"/>
      <c r="C25" s="78"/>
      <c r="D25" s="75"/>
      <c r="E25" s="75"/>
      <c r="F25" s="62" t="s">
        <v>23</v>
      </c>
      <c r="G25" s="63"/>
      <c r="H25" s="76"/>
      <c r="I25" s="76"/>
      <c r="J25" s="5"/>
      <c r="K25" s="5"/>
    </row>
    <row r="26" spans="1:11" ht="15.75" thickBot="1" x14ac:dyDescent="0.3">
      <c r="A26" s="79"/>
      <c r="B26" s="79"/>
      <c r="C26" s="79"/>
      <c r="D26" s="76"/>
      <c r="E26" s="76"/>
      <c r="F26" s="62" t="s">
        <v>84</v>
      </c>
      <c r="G26" s="63"/>
      <c r="H26" s="62"/>
      <c r="I26" s="62"/>
      <c r="J26" s="5"/>
      <c r="K26" s="5"/>
    </row>
    <row r="27" spans="1:11" ht="15.75" thickBot="1" x14ac:dyDescent="0.3">
      <c r="A27" s="77" t="s">
        <v>75</v>
      </c>
      <c r="B27" s="80"/>
      <c r="C27" s="80" t="s">
        <v>95</v>
      </c>
      <c r="D27" s="100"/>
      <c r="E27" s="100"/>
      <c r="F27" s="62" t="s">
        <v>18</v>
      </c>
      <c r="G27" s="63">
        <v>444.5</v>
      </c>
      <c r="H27" s="62" t="s">
        <v>24</v>
      </c>
      <c r="I27" s="63"/>
      <c r="J27" s="5"/>
      <c r="K27" s="5"/>
    </row>
    <row r="28" spans="1:11" ht="15.75" thickBot="1" x14ac:dyDescent="0.3">
      <c r="A28" s="78"/>
      <c r="B28" s="81"/>
      <c r="C28" s="81"/>
      <c r="D28" s="101"/>
      <c r="E28" s="101"/>
      <c r="F28" s="62" t="s">
        <v>21</v>
      </c>
      <c r="G28" s="63">
        <v>444.5</v>
      </c>
      <c r="H28" s="62" t="s">
        <v>25</v>
      </c>
      <c r="I28" s="63"/>
      <c r="J28" s="5"/>
      <c r="K28" s="5"/>
    </row>
    <row r="29" spans="1:11" ht="15.75" thickBot="1" x14ac:dyDescent="0.3">
      <c r="A29" s="78"/>
      <c r="B29" s="81"/>
      <c r="C29" s="81"/>
      <c r="D29" s="101"/>
      <c r="E29" s="101"/>
      <c r="F29" s="62" t="s">
        <v>22</v>
      </c>
      <c r="G29" s="63"/>
      <c r="H29" s="74" t="s">
        <v>26</v>
      </c>
      <c r="I29" s="100"/>
      <c r="J29" s="5"/>
      <c r="K29" s="5"/>
    </row>
    <row r="30" spans="1:11" ht="15.75" thickBot="1" x14ac:dyDescent="0.3">
      <c r="A30" s="79"/>
      <c r="B30" s="82"/>
      <c r="C30" s="82"/>
      <c r="D30" s="102"/>
      <c r="E30" s="102"/>
      <c r="F30" s="62" t="s">
        <v>23</v>
      </c>
      <c r="G30" s="63"/>
      <c r="H30" s="76"/>
      <c r="I30" s="102"/>
      <c r="J30" s="5"/>
      <c r="K30" s="5"/>
    </row>
    <row r="31" spans="1:11" ht="15.75" thickBot="1" x14ac:dyDescent="0.3">
      <c r="A31" s="77" t="s">
        <v>79</v>
      </c>
      <c r="B31" s="83"/>
      <c r="C31" s="83" t="s">
        <v>92</v>
      </c>
      <c r="D31" s="74" t="s">
        <v>17</v>
      </c>
      <c r="E31" s="74" t="s">
        <v>17</v>
      </c>
      <c r="F31" s="62" t="s">
        <v>18</v>
      </c>
      <c r="G31" s="63">
        <v>226.5</v>
      </c>
      <c r="H31" s="74" t="s">
        <v>17</v>
      </c>
      <c r="I31" s="74" t="s">
        <v>17</v>
      </c>
      <c r="J31" s="5"/>
      <c r="K31" s="5"/>
    </row>
    <row r="32" spans="1:11" ht="15.75" thickBot="1" x14ac:dyDescent="0.3">
      <c r="A32" s="78"/>
      <c r="B32" s="83"/>
      <c r="C32" s="83"/>
      <c r="D32" s="75"/>
      <c r="E32" s="75"/>
      <c r="F32" s="62" t="s">
        <v>21</v>
      </c>
      <c r="G32" s="63">
        <v>226.5</v>
      </c>
      <c r="H32" s="75"/>
      <c r="I32" s="75"/>
      <c r="J32" s="5"/>
      <c r="K32" s="5"/>
    </row>
    <row r="33" spans="1:11" ht="15.75" thickBot="1" x14ac:dyDescent="0.3">
      <c r="A33" s="78"/>
      <c r="B33" s="83"/>
      <c r="C33" s="83"/>
      <c r="D33" s="75"/>
      <c r="E33" s="75"/>
      <c r="F33" s="62" t="s">
        <v>22</v>
      </c>
      <c r="G33" s="63"/>
      <c r="H33" s="75"/>
      <c r="I33" s="75"/>
      <c r="J33" s="5"/>
      <c r="K33" s="5"/>
    </row>
    <row r="34" spans="1:11" ht="15.75" thickBot="1" x14ac:dyDescent="0.3">
      <c r="A34" s="79"/>
      <c r="B34" s="83"/>
      <c r="C34" s="83"/>
      <c r="D34" s="75"/>
      <c r="E34" s="75"/>
      <c r="F34" s="62" t="s">
        <v>23</v>
      </c>
      <c r="G34" s="63"/>
      <c r="H34" s="76"/>
      <c r="I34" s="76"/>
      <c r="J34" s="5"/>
      <c r="K34" s="5"/>
    </row>
    <row r="35" spans="1:11" ht="15.75" thickBot="1" x14ac:dyDescent="0.3">
      <c r="A35" s="77" t="s">
        <v>78</v>
      </c>
      <c r="B35" s="83"/>
      <c r="C35" s="83" t="s">
        <v>93</v>
      </c>
      <c r="D35" s="74" t="s">
        <v>17</v>
      </c>
      <c r="E35" s="74" t="s">
        <v>17</v>
      </c>
      <c r="F35" s="62" t="s">
        <v>18</v>
      </c>
      <c r="G35" s="63">
        <v>251</v>
      </c>
      <c r="H35" s="74" t="s">
        <v>17</v>
      </c>
      <c r="I35" s="74" t="s">
        <v>17</v>
      </c>
      <c r="J35" s="5"/>
      <c r="K35" s="5"/>
    </row>
    <row r="36" spans="1:11" ht="15.75" thickBot="1" x14ac:dyDescent="0.3">
      <c r="A36" s="78"/>
      <c r="B36" s="83"/>
      <c r="C36" s="83"/>
      <c r="D36" s="75"/>
      <c r="E36" s="75"/>
      <c r="F36" s="62" t="s">
        <v>21</v>
      </c>
      <c r="G36" s="63">
        <v>251</v>
      </c>
      <c r="H36" s="75"/>
      <c r="I36" s="75"/>
      <c r="J36" s="5"/>
      <c r="K36" s="5"/>
    </row>
    <row r="37" spans="1:11" ht="15.75" thickBot="1" x14ac:dyDescent="0.3">
      <c r="A37" s="78"/>
      <c r="B37" s="83"/>
      <c r="C37" s="83"/>
      <c r="D37" s="75"/>
      <c r="E37" s="75"/>
      <c r="F37" s="62" t="s">
        <v>22</v>
      </c>
      <c r="G37" s="63"/>
      <c r="H37" s="75"/>
      <c r="I37" s="75"/>
      <c r="J37" s="5"/>
      <c r="K37" s="5"/>
    </row>
    <row r="38" spans="1:11" ht="15.75" thickBot="1" x14ac:dyDescent="0.3">
      <c r="A38" s="79"/>
      <c r="B38" s="83"/>
      <c r="C38" s="83"/>
      <c r="D38" s="75"/>
      <c r="E38" s="75"/>
      <c r="F38" s="62" t="s">
        <v>23</v>
      </c>
      <c r="G38" s="63"/>
      <c r="H38" s="76"/>
      <c r="I38" s="76"/>
      <c r="J38" s="5"/>
      <c r="K38" s="5"/>
    </row>
    <row r="39" spans="1:11" ht="15.75" thickBot="1" x14ac:dyDescent="0.3">
      <c r="A39" s="77" t="s">
        <v>80</v>
      </c>
      <c r="B39" s="83"/>
      <c r="C39" s="83" t="s">
        <v>94</v>
      </c>
      <c r="D39" s="74" t="s">
        <v>17</v>
      </c>
      <c r="E39" s="74" t="s">
        <v>17</v>
      </c>
      <c r="F39" s="62" t="s">
        <v>18</v>
      </c>
      <c r="G39" s="63">
        <v>132</v>
      </c>
      <c r="H39" s="74" t="s">
        <v>17</v>
      </c>
      <c r="I39" s="74" t="s">
        <v>17</v>
      </c>
      <c r="J39" s="5"/>
      <c r="K39" s="5"/>
    </row>
    <row r="40" spans="1:11" ht="15.75" thickBot="1" x14ac:dyDescent="0.3">
      <c r="A40" s="78"/>
      <c r="B40" s="83"/>
      <c r="C40" s="83"/>
      <c r="D40" s="75"/>
      <c r="E40" s="75"/>
      <c r="F40" s="62" t="s">
        <v>21</v>
      </c>
      <c r="G40" s="63">
        <v>132</v>
      </c>
      <c r="H40" s="75"/>
      <c r="I40" s="75"/>
      <c r="J40" s="5"/>
      <c r="K40" s="5"/>
    </row>
    <row r="41" spans="1:11" ht="15.75" thickBot="1" x14ac:dyDescent="0.3">
      <c r="A41" s="78"/>
      <c r="B41" s="83"/>
      <c r="C41" s="83"/>
      <c r="D41" s="75"/>
      <c r="E41" s="75"/>
      <c r="F41" s="62" t="s">
        <v>22</v>
      </c>
      <c r="G41" s="63"/>
      <c r="H41" s="75"/>
      <c r="I41" s="75"/>
      <c r="J41" s="5"/>
      <c r="K41" s="5"/>
    </row>
    <row r="42" spans="1:11" ht="15.75" thickBot="1" x14ac:dyDescent="0.3">
      <c r="A42" s="79"/>
      <c r="B42" s="83"/>
      <c r="C42" s="83"/>
      <c r="D42" s="75"/>
      <c r="E42" s="75"/>
      <c r="F42" s="62" t="s">
        <v>23</v>
      </c>
      <c r="G42" s="63"/>
      <c r="H42" s="76"/>
      <c r="I42" s="76"/>
      <c r="J42" s="5"/>
      <c r="K42" s="5"/>
    </row>
    <row r="43" spans="1:11" ht="15" customHeight="1" thickBot="1" x14ac:dyDescent="0.3">
      <c r="A43" s="77" t="s">
        <v>89</v>
      </c>
      <c r="B43" s="80"/>
      <c r="C43" s="80" t="s">
        <v>76</v>
      </c>
      <c r="D43" s="74" t="s">
        <v>17</v>
      </c>
      <c r="E43" s="74" t="s">
        <v>17</v>
      </c>
      <c r="F43" s="62" t="s">
        <v>18</v>
      </c>
      <c r="G43" s="63">
        <v>66414.100000000006</v>
      </c>
      <c r="H43" s="74" t="s">
        <v>17</v>
      </c>
      <c r="I43" s="74" t="s">
        <v>17</v>
      </c>
      <c r="J43" s="5"/>
      <c r="K43" s="5"/>
    </row>
    <row r="44" spans="1:11" ht="15.75" thickBot="1" x14ac:dyDescent="0.3">
      <c r="A44" s="78"/>
      <c r="B44" s="81"/>
      <c r="C44" s="81"/>
      <c r="D44" s="75"/>
      <c r="E44" s="75"/>
      <c r="F44" s="62" t="s">
        <v>21</v>
      </c>
      <c r="G44" s="63"/>
      <c r="H44" s="75"/>
      <c r="I44" s="75"/>
      <c r="J44" s="5"/>
      <c r="K44" s="5"/>
    </row>
    <row r="45" spans="1:11" ht="15.75" thickBot="1" x14ac:dyDescent="0.3">
      <c r="A45" s="78"/>
      <c r="B45" s="81"/>
      <c r="C45" s="81"/>
      <c r="D45" s="75"/>
      <c r="E45" s="75"/>
      <c r="F45" s="62" t="s">
        <v>22</v>
      </c>
      <c r="G45" s="63">
        <v>66414.100000000006</v>
      </c>
      <c r="H45" s="75"/>
      <c r="I45" s="75"/>
      <c r="J45" s="5"/>
      <c r="K45" s="5"/>
    </row>
    <row r="46" spans="1:11" ht="35.450000000000003" customHeight="1" thickBot="1" x14ac:dyDescent="0.3">
      <c r="A46" s="79"/>
      <c r="B46" s="82"/>
      <c r="C46" s="82"/>
      <c r="D46" s="76"/>
      <c r="E46" s="76"/>
      <c r="F46" s="62" t="s">
        <v>23</v>
      </c>
      <c r="G46" s="63"/>
      <c r="H46" s="76"/>
      <c r="I46" s="76"/>
      <c r="J46" s="5"/>
      <c r="K46" s="5"/>
    </row>
    <row r="47" spans="1:11" ht="35.450000000000003" customHeight="1" thickBot="1" x14ac:dyDescent="0.3">
      <c r="A47" s="77" t="s">
        <v>81</v>
      </c>
      <c r="B47" s="80"/>
      <c r="C47" s="80" t="s">
        <v>136</v>
      </c>
      <c r="D47" s="74" t="s">
        <v>17</v>
      </c>
      <c r="E47" s="74" t="s">
        <v>17</v>
      </c>
      <c r="F47" s="62" t="s">
        <v>18</v>
      </c>
      <c r="G47" s="63">
        <v>63.6</v>
      </c>
      <c r="H47" s="74" t="s">
        <v>17</v>
      </c>
      <c r="I47" s="74" t="s">
        <v>17</v>
      </c>
      <c r="J47" s="5"/>
      <c r="K47" s="5"/>
    </row>
    <row r="48" spans="1:11" ht="35.450000000000003" customHeight="1" thickBot="1" x14ac:dyDescent="0.3">
      <c r="A48" s="78"/>
      <c r="B48" s="81"/>
      <c r="C48" s="81"/>
      <c r="D48" s="75"/>
      <c r="E48" s="75"/>
      <c r="F48" s="62" t="s">
        <v>21</v>
      </c>
      <c r="G48" s="63">
        <v>63.6</v>
      </c>
      <c r="H48" s="75"/>
      <c r="I48" s="75"/>
      <c r="J48" s="5"/>
      <c r="K48" s="5"/>
    </row>
    <row r="49" spans="1:11" ht="35.450000000000003" customHeight="1" thickBot="1" x14ac:dyDescent="0.3">
      <c r="A49" s="78"/>
      <c r="B49" s="81"/>
      <c r="C49" s="81"/>
      <c r="D49" s="75"/>
      <c r="E49" s="75"/>
      <c r="F49" s="62" t="s">
        <v>22</v>
      </c>
      <c r="G49" s="63"/>
      <c r="H49" s="75"/>
      <c r="I49" s="75"/>
      <c r="J49" s="5"/>
      <c r="K49" s="5"/>
    </row>
    <row r="50" spans="1:11" ht="35.450000000000003" customHeight="1" thickBot="1" x14ac:dyDescent="0.3">
      <c r="A50" s="79"/>
      <c r="B50" s="82"/>
      <c r="C50" s="82"/>
      <c r="D50" s="76"/>
      <c r="E50" s="76"/>
      <c r="F50" s="62" t="s">
        <v>23</v>
      </c>
      <c r="G50" s="63"/>
      <c r="H50" s="76"/>
      <c r="I50" s="76"/>
      <c r="J50" s="5"/>
      <c r="K50" s="5"/>
    </row>
    <row r="51" spans="1:11" s="73" customFormat="1" ht="15" customHeight="1" thickBot="1" x14ac:dyDescent="0.3">
      <c r="A51" s="84" t="s">
        <v>61</v>
      </c>
      <c r="B51" s="103"/>
      <c r="C51" s="103" t="s">
        <v>64</v>
      </c>
      <c r="D51" s="114" t="s">
        <v>17</v>
      </c>
      <c r="E51" s="114" t="s">
        <v>17</v>
      </c>
      <c r="F51" s="70" t="s">
        <v>18</v>
      </c>
      <c r="G51" s="71">
        <f>G55+G59+G63+G67+G71+G75+G79+G83+G87+G91+G95</f>
        <v>675942.79999999993</v>
      </c>
      <c r="H51" s="116" t="s">
        <v>88</v>
      </c>
      <c r="I51" s="114" t="s">
        <v>17</v>
      </c>
      <c r="J51" s="72"/>
      <c r="K51" s="72"/>
    </row>
    <row r="52" spans="1:11" s="73" customFormat="1" ht="15.75" thickBot="1" x14ac:dyDescent="0.3">
      <c r="A52" s="85"/>
      <c r="B52" s="104"/>
      <c r="C52" s="104"/>
      <c r="D52" s="115"/>
      <c r="E52" s="115"/>
      <c r="F52" s="70" t="s">
        <v>21</v>
      </c>
      <c r="G52" s="71">
        <f>G56+G60+G64+G68+G72+G76+G80+G84+G88+G92+G96</f>
        <v>44350.599999999991</v>
      </c>
      <c r="H52" s="117"/>
      <c r="I52" s="115"/>
      <c r="J52" s="72"/>
      <c r="K52" s="72"/>
    </row>
    <row r="53" spans="1:11" s="73" customFormat="1" ht="15.75" thickBot="1" x14ac:dyDescent="0.3">
      <c r="A53" s="85"/>
      <c r="B53" s="104"/>
      <c r="C53" s="104"/>
      <c r="D53" s="115"/>
      <c r="E53" s="115"/>
      <c r="F53" s="70" t="s">
        <v>22</v>
      </c>
      <c r="G53" s="71">
        <f>G57+G61+G65+G69+G73+G77+G81+G85+G89+G93+G97</f>
        <v>631592.19999999995</v>
      </c>
      <c r="H53" s="117"/>
      <c r="I53" s="115"/>
      <c r="J53" s="72"/>
      <c r="K53" s="72"/>
    </row>
    <row r="54" spans="1:11" s="73" customFormat="1" ht="60" customHeight="1" thickBot="1" x14ac:dyDescent="0.3">
      <c r="A54" s="86"/>
      <c r="B54" s="105"/>
      <c r="C54" s="105"/>
      <c r="D54" s="115"/>
      <c r="E54" s="115"/>
      <c r="F54" s="70" t="s">
        <v>23</v>
      </c>
      <c r="G54" s="71">
        <f>G58+G62+G66+G70+G74+G78+G82+G86+G90+G94+G98</f>
        <v>0</v>
      </c>
      <c r="H54" s="118"/>
      <c r="I54" s="119"/>
      <c r="J54" s="72"/>
      <c r="K54" s="72"/>
    </row>
    <row r="55" spans="1:11" ht="18" customHeight="1" thickBot="1" x14ac:dyDescent="0.3">
      <c r="A55" s="77" t="s">
        <v>63</v>
      </c>
      <c r="B55" s="87"/>
      <c r="C55" s="87" t="s">
        <v>145</v>
      </c>
      <c r="D55" s="98"/>
      <c r="E55" s="112"/>
      <c r="F55" s="62" t="s">
        <v>18</v>
      </c>
      <c r="G55" s="63">
        <v>25919.599999999999</v>
      </c>
      <c r="H55" s="66"/>
      <c r="I55" s="66"/>
      <c r="J55" s="5"/>
      <c r="K55" s="5"/>
    </row>
    <row r="56" spans="1:11" ht="17.45" customHeight="1" thickBot="1" x14ac:dyDescent="0.3">
      <c r="A56" s="78"/>
      <c r="B56" s="88"/>
      <c r="C56" s="88"/>
      <c r="D56" s="99"/>
      <c r="E56" s="113"/>
      <c r="F56" s="62" t="s">
        <v>21</v>
      </c>
      <c r="G56" s="63">
        <v>6</v>
      </c>
      <c r="H56" s="66"/>
      <c r="I56" s="66"/>
      <c r="J56" s="5"/>
      <c r="K56" s="5"/>
    </row>
    <row r="57" spans="1:11" ht="19.899999999999999" customHeight="1" thickBot="1" x14ac:dyDescent="0.3">
      <c r="A57" s="78"/>
      <c r="B57" s="88"/>
      <c r="C57" s="88"/>
      <c r="D57" s="99"/>
      <c r="E57" s="113"/>
      <c r="F57" s="62" t="s">
        <v>22</v>
      </c>
      <c r="G57" s="63">
        <f>25718.9+194.7</f>
        <v>25913.600000000002</v>
      </c>
      <c r="H57" s="66"/>
      <c r="I57" s="66"/>
      <c r="J57" s="5"/>
      <c r="K57" s="5"/>
    </row>
    <row r="58" spans="1:11" ht="18" customHeight="1" thickBot="1" x14ac:dyDescent="0.3">
      <c r="A58" s="79"/>
      <c r="B58" s="89"/>
      <c r="C58" s="89"/>
      <c r="D58" s="99"/>
      <c r="E58" s="113"/>
      <c r="F58" s="62" t="s">
        <v>23</v>
      </c>
      <c r="G58" s="63"/>
      <c r="H58" s="66"/>
      <c r="I58" s="66"/>
      <c r="J58" s="5"/>
      <c r="K58" s="5"/>
    </row>
    <row r="59" spans="1:11" ht="15" customHeight="1" thickBot="1" x14ac:dyDescent="0.3">
      <c r="A59" s="77" t="s">
        <v>62</v>
      </c>
      <c r="B59" s="80"/>
      <c r="C59" s="80" t="s">
        <v>137</v>
      </c>
      <c r="D59" s="74" t="s">
        <v>17</v>
      </c>
      <c r="E59" s="74" t="s">
        <v>17</v>
      </c>
      <c r="F59" s="62" t="s">
        <v>18</v>
      </c>
      <c r="G59" s="63">
        <f>G60+G61+G62</f>
        <v>871.5</v>
      </c>
      <c r="H59" s="74" t="s">
        <v>17</v>
      </c>
      <c r="I59" s="74" t="s">
        <v>17</v>
      </c>
      <c r="J59" s="5"/>
      <c r="K59" s="5"/>
    </row>
    <row r="60" spans="1:11" ht="15.75" thickBot="1" x14ac:dyDescent="0.3">
      <c r="A60" s="78"/>
      <c r="B60" s="81"/>
      <c r="C60" s="81"/>
      <c r="D60" s="75"/>
      <c r="E60" s="75"/>
      <c r="F60" s="62" t="s">
        <v>21</v>
      </c>
      <c r="G60" s="63">
        <f>832.5+39</f>
        <v>871.5</v>
      </c>
      <c r="H60" s="75"/>
      <c r="I60" s="75"/>
      <c r="J60" s="5"/>
      <c r="K60" s="5"/>
    </row>
    <row r="61" spans="1:11" ht="15.75" thickBot="1" x14ac:dyDescent="0.3">
      <c r="A61" s="78"/>
      <c r="B61" s="81"/>
      <c r="C61" s="81"/>
      <c r="D61" s="75"/>
      <c r="E61" s="75"/>
      <c r="F61" s="62" t="s">
        <v>22</v>
      </c>
      <c r="G61" s="63"/>
      <c r="H61" s="75"/>
      <c r="I61" s="75"/>
      <c r="J61" s="5"/>
      <c r="K61" s="5"/>
    </row>
    <row r="62" spans="1:11" ht="15.75" thickBot="1" x14ac:dyDescent="0.3">
      <c r="A62" s="79"/>
      <c r="B62" s="82"/>
      <c r="C62" s="82"/>
      <c r="D62" s="76"/>
      <c r="E62" s="76"/>
      <c r="F62" s="62" t="s">
        <v>23</v>
      </c>
      <c r="G62" s="63"/>
      <c r="H62" s="76"/>
      <c r="I62" s="76"/>
      <c r="J62" s="5"/>
      <c r="K62" s="5"/>
    </row>
    <row r="63" spans="1:11" ht="15" customHeight="1" thickBot="1" x14ac:dyDescent="0.3">
      <c r="A63" s="77" t="s">
        <v>65</v>
      </c>
      <c r="B63" s="80"/>
      <c r="C63" s="80" t="s">
        <v>138</v>
      </c>
      <c r="D63" s="74" t="s">
        <v>17</v>
      </c>
      <c r="E63" s="74" t="s">
        <v>17</v>
      </c>
      <c r="F63" s="62" t="s">
        <v>18</v>
      </c>
      <c r="G63" s="63">
        <f>G64+G65</f>
        <v>3763.1</v>
      </c>
      <c r="H63" s="74" t="s">
        <v>17</v>
      </c>
      <c r="I63" s="74" t="s">
        <v>17</v>
      </c>
      <c r="J63" s="5"/>
      <c r="K63" s="5"/>
    </row>
    <row r="64" spans="1:11" ht="15.75" thickBot="1" x14ac:dyDescent="0.3">
      <c r="A64" s="78"/>
      <c r="B64" s="81"/>
      <c r="C64" s="81"/>
      <c r="D64" s="75"/>
      <c r="E64" s="75"/>
      <c r="F64" s="62" t="s">
        <v>21</v>
      </c>
      <c r="G64" s="63">
        <v>153.69999999999999</v>
      </c>
      <c r="H64" s="75"/>
      <c r="I64" s="75"/>
      <c r="J64" s="5"/>
      <c r="K64" s="5"/>
    </row>
    <row r="65" spans="1:11" ht="15.75" thickBot="1" x14ac:dyDescent="0.3">
      <c r="A65" s="78"/>
      <c r="B65" s="81"/>
      <c r="C65" s="81"/>
      <c r="D65" s="75"/>
      <c r="E65" s="75"/>
      <c r="F65" s="62" t="s">
        <v>22</v>
      </c>
      <c r="G65" s="63">
        <v>3609.4</v>
      </c>
      <c r="H65" s="75"/>
      <c r="I65" s="75"/>
      <c r="J65" s="5"/>
      <c r="K65" s="5"/>
    </row>
    <row r="66" spans="1:11" ht="15.75" thickBot="1" x14ac:dyDescent="0.3">
      <c r="A66" s="79"/>
      <c r="B66" s="82"/>
      <c r="C66" s="82"/>
      <c r="D66" s="76"/>
      <c r="E66" s="76"/>
      <c r="F66" s="62" t="s">
        <v>23</v>
      </c>
      <c r="G66" s="63"/>
      <c r="H66" s="76"/>
      <c r="I66" s="76"/>
      <c r="J66" s="5"/>
      <c r="K66" s="5"/>
    </row>
    <row r="67" spans="1:11" ht="15.75" thickBot="1" x14ac:dyDescent="0.3">
      <c r="A67" s="77" t="s">
        <v>66</v>
      </c>
      <c r="B67" s="80"/>
      <c r="C67" s="80" t="s">
        <v>139</v>
      </c>
      <c r="D67" s="74" t="s">
        <v>17</v>
      </c>
      <c r="E67" s="74" t="s">
        <v>17</v>
      </c>
      <c r="F67" s="62" t="s">
        <v>18</v>
      </c>
      <c r="G67" s="63">
        <f>G68+G69+G70</f>
        <v>154.9</v>
      </c>
      <c r="H67" s="74" t="s">
        <v>17</v>
      </c>
      <c r="I67" s="74" t="s">
        <v>17</v>
      </c>
      <c r="J67" s="5"/>
      <c r="K67" s="5"/>
    </row>
    <row r="68" spans="1:11" ht="15.75" thickBot="1" x14ac:dyDescent="0.3">
      <c r="A68" s="78"/>
      <c r="B68" s="81"/>
      <c r="C68" s="81"/>
      <c r="D68" s="75"/>
      <c r="E68" s="75"/>
      <c r="F68" s="62" t="s">
        <v>21</v>
      </c>
      <c r="G68" s="63">
        <v>154.9</v>
      </c>
      <c r="H68" s="75"/>
      <c r="I68" s="75"/>
      <c r="J68" s="5"/>
      <c r="K68" s="5"/>
    </row>
    <row r="69" spans="1:11" ht="15.75" thickBot="1" x14ac:dyDescent="0.3">
      <c r="A69" s="78"/>
      <c r="B69" s="81"/>
      <c r="C69" s="81"/>
      <c r="D69" s="75"/>
      <c r="E69" s="75"/>
      <c r="F69" s="62" t="s">
        <v>22</v>
      </c>
      <c r="G69" s="63"/>
      <c r="H69" s="75"/>
      <c r="I69" s="75"/>
      <c r="J69" s="5"/>
      <c r="K69" s="5"/>
    </row>
    <row r="70" spans="1:11" ht="15.75" thickBot="1" x14ac:dyDescent="0.3">
      <c r="A70" s="79"/>
      <c r="B70" s="82"/>
      <c r="C70" s="82"/>
      <c r="D70" s="76"/>
      <c r="E70" s="76"/>
      <c r="F70" s="62" t="s">
        <v>23</v>
      </c>
      <c r="G70" s="63"/>
      <c r="H70" s="76"/>
      <c r="I70" s="76"/>
      <c r="J70" s="5"/>
      <c r="K70" s="5"/>
    </row>
    <row r="71" spans="1:11" ht="15" customHeight="1" thickBot="1" x14ac:dyDescent="0.3">
      <c r="A71" s="77" t="s">
        <v>78</v>
      </c>
      <c r="B71" s="80"/>
      <c r="C71" s="80" t="s">
        <v>71</v>
      </c>
      <c r="D71" s="74" t="s">
        <v>17</v>
      </c>
      <c r="E71" s="74" t="s">
        <v>17</v>
      </c>
      <c r="F71" s="62" t="s">
        <v>18</v>
      </c>
      <c r="G71" s="63">
        <v>198204</v>
      </c>
      <c r="H71" s="74" t="s">
        <v>17</v>
      </c>
      <c r="I71" s="74" t="s">
        <v>17</v>
      </c>
      <c r="J71" s="5"/>
      <c r="K71" s="5"/>
    </row>
    <row r="72" spans="1:11" ht="15.75" thickBot="1" x14ac:dyDescent="0.3">
      <c r="A72" s="78"/>
      <c r="B72" s="81"/>
      <c r="C72" s="81"/>
      <c r="D72" s="75"/>
      <c r="E72" s="75"/>
      <c r="F72" s="62" t="s">
        <v>21</v>
      </c>
      <c r="G72" s="63"/>
      <c r="H72" s="75"/>
      <c r="I72" s="75"/>
      <c r="K72" s="5"/>
    </row>
    <row r="73" spans="1:11" ht="15.75" thickBot="1" x14ac:dyDescent="0.3">
      <c r="A73" s="78"/>
      <c r="B73" s="81"/>
      <c r="C73" s="81"/>
      <c r="D73" s="75"/>
      <c r="E73" s="75"/>
      <c r="F73" s="62" t="s">
        <v>22</v>
      </c>
      <c r="G73" s="63">
        <v>198204</v>
      </c>
      <c r="H73" s="75"/>
      <c r="I73" s="75"/>
      <c r="J73" s="5"/>
      <c r="K73" s="5"/>
    </row>
    <row r="74" spans="1:11" ht="42" customHeight="1" thickBot="1" x14ac:dyDescent="0.3">
      <c r="A74" s="79"/>
      <c r="B74" s="82"/>
      <c r="C74" s="82"/>
      <c r="D74" s="76"/>
      <c r="E74" s="76"/>
      <c r="F74" s="62" t="s">
        <v>23</v>
      </c>
      <c r="G74" s="63"/>
      <c r="H74" s="76"/>
      <c r="I74" s="76"/>
      <c r="J74" s="5"/>
      <c r="K74" s="5"/>
    </row>
    <row r="75" spans="1:11" ht="15" customHeight="1" thickBot="1" x14ac:dyDescent="0.3">
      <c r="A75" s="77" t="s">
        <v>80</v>
      </c>
      <c r="B75" s="80"/>
      <c r="C75" s="90" t="s">
        <v>67</v>
      </c>
      <c r="D75" s="74" t="s">
        <v>17</v>
      </c>
      <c r="E75" s="74" t="s">
        <v>17</v>
      </c>
      <c r="F75" s="62" t="s">
        <v>18</v>
      </c>
      <c r="G75" s="63">
        <v>21333.5</v>
      </c>
      <c r="H75" s="74" t="s">
        <v>17</v>
      </c>
      <c r="I75" s="74" t="s">
        <v>17</v>
      </c>
      <c r="J75" s="5"/>
      <c r="K75" s="5"/>
    </row>
    <row r="76" spans="1:11" ht="15.75" thickBot="1" x14ac:dyDescent="0.3">
      <c r="A76" s="78"/>
      <c r="B76" s="81"/>
      <c r="C76" s="91"/>
      <c r="D76" s="75"/>
      <c r="E76" s="75"/>
      <c r="F76" s="62" t="s">
        <v>21</v>
      </c>
      <c r="G76" s="63">
        <v>21333.5</v>
      </c>
      <c r="H76" s="75"/>
      <c r="I76" s="75"/>
      <c r="J76" s="5"/>
      <c r="K76" s="5"/>
    </row>
    <row r="77" spans="1:11" ht="15.75" thickBot="1" x14ac:dyDescent="0.3">
      <c r="A77" s="78"/>
      <c r="B77" s="81"/>
      <c r="C77" s="91"/>
      <c r="D77" s="75"/>
      <c r="E77" s="75"/>
      <c r="F77" s="62" t="s">
        <v>22</v>
      </c>
      <c r="G77" s="63"/>
      <c r="H77" s="75"/>
      <c r="I77" s="75"/>
      <c r="J77" s="5"/>
      <c r="K77" s="5"/>
    </row>
    <row r="78" spans="1:11" ht="44.25" customHeight="1" thickBot="1" x14ac:dyDescent="0.3">
      <c r="A78" s="79"/>
      <c r="B78" s="81"/>
      <c r="C78" s="91"/>
      <c r="D78" s="75"/>
      <c r="E78" s="75"/>
      <c r="F78" s="62" t="s">
        <v>23</v>
      </c>
      <c r="G78" s="63"/>
      <c r="H78" s="76"/>
      <c r="I78" s="76"/>
      <c r="J78" s="5"/>
      <c r="K78" s="5"/>
    </row>
    <row r="79" spans="1:11" ht="16.899999999999999" customHeight="1" thickBot="1" x14ac:dyDescent="0.3">
      <c r="A79" s="77" t="s">
        <v>89</v>
      </c>
      <c r="B79" s="77"/>
      <c r="C79" s="77" t="s">
        <v>140</v>
      </c>
      <c r="D79" s="74" t="s">
        <v>17</v>
      </c>
      <c r="E79" s="74" t="s">
        <v>17</v>
      </c>
      <c r="F79" s="62" t="s">
        <v>18</v>
      </c>
      <c r="G79" s="63">
        <f>G80+G81</f>
        <v>422055</v>
      </c>
      <c r="H79" s="74" t="s">
        <v>17</v>
      </c>
      <c r="I79" s="74" t="s">
        <v>17</v>
      </c>
      <c r="J79" s="5"/>
      <c r="K79" s="5"/>
    </row>
    <row r="80" spans="1:11" ht="16.899999999999999" customHeight="1" thickBot="1" x14ac:dyDescent="0.3">
      <c r="A80" s="78"/>
      <c r="B80" s="78"/>
      <c r="C80" s="78"/>
      <c r="D80" s="75"/>
      <c r="E80" s="75"/>
      <c r="F80" s="62" t="s">
        <v>21</v>
      </c>
      <c r="G80" s="63">
        <v>20905.3</v>
      </c>
      <c r="H80" s="75"/>
      <c r="I80" s="75"/>
      <c r="J80" s="5"/>
      <c r="K80" s="5"/>
    </row>
    <row r="81" spans="1:11" ht="16.899999999999999" customHeight="1" thickBot="1" x14ac:dyDescent="0.3">
      <c r="A81" s="78"/>
      <c r="B81" s="78"/>
      <c r="C81" s="78"/>
      <c r="D81" s="75"/>
      <c r="E81" s="75"/>
      <c r="F81" s="62" t="s">
        <v>22</v>
      </c>
      <c r="G81" s="63">
        <v>401149.7</v>
      </c>
      <c r="H81" s="75"/>
      <c r="I81" s="75"/>
      <c r="J81" s="5"/>
      <c r="K81" s="5"/>
    </row>
    <row r="82" spans="1:11" ht="36.75" customHeight="1" thickBot="1" x14ac:dyDescent="0.3">
      <c r="A82" s="79"/>
      <c r="B82" s="79"/>
      <c r="C82" s="79"/>
      <c r="D82" s="75"/>
      <c r="E82" s="75"/>
      <c r="F82" s="62" t="s">
        <v>23</v>
      </c>
      <c r="G82" s="63"/>
      <c r="H82" s="76"/>
      <c r="I82" s="76"/>
      <c r="J82" s="5"/>
      <c r="K82" s="5"/>
    </row>
    <row r="83" spans="1:11" ht="16.899999999999999" customHeight="1" thickBot="1" x14ac:dyDescent="0.3">
      <c r="A83" s="77" t="s">
        <v>81</v>
      </c>
      <c r="B83" s="83"/>
      <c r="C83" s="83" t="s">
        <v>141</v>
      </c>
      <c r="D83" s="74" t="s">
        <v>17</v>
      </c>
      <c r="E83" s="74" t="s">
        <v>17</v>
      </c>
      <c r="F83" s="62" t="s">
        <v>18</v>
      </c>
      <c r="G83" s="63">
        <f>139.2+3</f>
        <v>142.19999999999999</v>
      </c>
      <c r="H83" s="74" t="s">
        <v>17</v>
      </c>
      <c r="I83" s="74" t="s">
        <v>17</v>
      </c>
      <c r="J83" s="5"/>
      <c r="K83" s="5"/>
    </row>
    <row r="84" spans="1:11" ht="16.899999999999999" customHeight="1" thickBot="1" x14ac:dyDescent="0.3">
      <c r="A84" s="78"/>
      <c r="B84" s="83"/>
      <c r="C84" s="83"/>
      <c r="D84" s="75"/>
      <c r="E84" s="75"/>
      <c r="F84" s="62" t="s">
        <v>21</v>
      </c>
      <c r="G84" s="63">
        <f>139.2+3</f>
        <v>142.19999999999999</v>
      </c>
      <c r="H84" s="75"/>
      <c r="I84" s="75"/>
      <c r="J84" s="5"/>
      <c r="K84" s="5"/>
    </row>
    <row r="85" spans="1:11" ht="16.899999999999999" customHeight="1" thickBot="1" x14ac:dyDescent="0.3">
      <c r="A85" s="78"/>
      <c r="B85" s="83"/>
      <c r="C85" s="83"/>
      <c r="D85" s="75"/>
      <c r="E85" s="75"/>
      <c r="F85" s="62" t="s">
        <v>22</v>
      </c>
      <c r="G85" s="63"/>
      <c r="H85" s="75"/>
      <c r="I85" s="75"/>
      <c r="J85" s="5"/>
      <c r="K85" s="5"/>
    </row>
    <row r="86" spans="1:11" ht="16.899999999999999" customHeight="1" thickBot="1" x14ac:dyDescent="0.3">
      <c r="A86" s="79"/>
      <c r="B86" s="83"/>
      <c r="C86" s="83"/>
      <c r="D86" s="75"/>
      <c r="E86" s="75"/>
      <c r="F86" s="62" t="s">
        <v>23</v>
      </c>
      <c r="G86" s="63"/>
      <c r="H86" s="76"/>
      <c r="I86" s="76"/>
      <c r="J86" s="5"/>
      <c r="K86" s="5"/>
    </row>
    <row r="87" spans="1:11" ht="16.899999999999999" customHeight="1" thickBot="1" x14ac:dyDescent="0.3">
      <c r="A87" s="77" t="s">
        <v>82</v>
      </c>
      <c r="B87" s="77"/>
      <c r="C87" s="77" t="s">
        <v>90</v>
      </c>
      <c r="D87" s="74" t="s">
        <v>17</v>
      </c>
      <c r="E87" s="74" t="s">
        <v>17</v>
      </c>
      <c r="F87" s="62" t="s">
        <v>18</v>
      </c>
      <c r="G87" s="63">
        <f>G88+G89+G90</f>
        <v>699.5</v>
      </c>
      <c r="H87" s="74" t="s">
        <v>17</v>
      </c>
      <c r="I87" s="74" t="s">
        <v>17</v>
      </c>
      <c r="J87" s="5"/>
      <c r="K87" s="5"/>
    </row>
    <row r="88" spans="1:11" ht="16.899999999999999" customHeight="1" thickBot="1" x14ac:dyDescent="0.3">
      <c r="A88" s="78"/>
      <c r="B88" s="78"/>
      <c r="C88" s="78"/>
      <c r="D88" s="75"/>
      <c r="E88" s="75"/>
      <c r="F88" s="62" t="s">
        <v>21</v>
      </c>
      <c r="G88" s="63">
        <f>656.3+43.2</f>
        <v>699.5</v>
      </c>
      <c r="H88" s="75"/>
      <c r="I88" s="75"/>
      <c r="J88" s="5"/>
      <c r="K88" s="5"/>
    </row>
    <row r="89" spans="1:11" ht="16.899999999999999" customHeight="1" thickBot="1" x14ac:dyDescent="0.3">
      <c r="A89" s="78"/>
      <c r="B89" s="78"/>
      <c r="C89" s="78"/>
      <c r="D89" s="75"/>
      <c r="E89" s="75"/>
      <c r="F89" s="62" t="s">
        <v>22</v>
      </c>
      <c r="G89" s="63"/>
      <c r="H89" s="75"/>
      <c r="I89" s="75"/>
      <c r="J89" s="5"/>
      <c r="K89" s="5"/>
    </row>
    <row r="90" spans="1:11" ht="16.899999999999999" customHeight="1" thickBot="1" x14ac:dyDescent="0.3">
      <c r="A90" s="79"/>
      <c r="B90" s="79"/>
      <c r="C90" s="79"/>
      <c r="D90" s="76"/>
      <c r="E90" s="76"/>
      <c r="F90" s="62" t="s">
        <v>23</v>
      </c>
      <c r="G90" s="63"/>
      <c r="H90" s="76"/>
      <c r="I90" s="76"/>
      <c r="J90" s="5"/>
      <c r="K90" s="5"/>
    </row>
    <row r="91" spans="1:11" ht="16.899999999999999" customHeight="1" thickBot="1" x14ac:dyDescent="0.3">
      <c r="A91" s="77" t="s">
        <v>102</v>
      </c>
      <c r="B91" s="77"/>
      <c r="C91" s="77" t="s">
        <v>101</v>
      </c>
      <c r="D91" s="74" t="s">
        <v>17</v>
      </c>
      <c r="E91" s="74" t="s">
        <v>17</v>
      </c>
      <c r="F91" s="62" t="s">
        <v>18</v>
      </c>
      <c r="G91" s="63">
        <f>G92+G93+G94</f>
        <v>515.5</v>
      </c>
      <c r="H91" s="74" t="s">
        <v>17</v>
      </c>
      <c r="I91" s="74" t="s">
        <v>17</v>
      </c>
      <c r="J91" s="5"/>
      <c r="K91" s="5"/>
    </row>
    <row r="92" spans="1:11" ht="16.899999999999999" customHeight="1" thickBot="1" x14ac:dyDescent="0.3">
      <c r="A92" s="78"/>
      <c r="B92" s="78"/>
      <c r="C92" s="78"/>
      <c r="D92" s="75"/>
      <c r="E92" s="75"/>
      <c r="F92" s="62" t="s">
        <v>21</v>
      </c>
      <c r="G92" s="63">
        <v>15.5</v>
      </c>
      <c r="H92" s="75"/>
      <c r="I92" s="75"/>
      <c r="J92" s="5"/>
      <c r="K92" s="5"/>
    </row>
    <row r="93" spans="1:11" ht="16.899999999999999" customHeight="1" thickBot="1" x14ac:dyDescent="0.3">
      <c r="A93" s="78"/>
      <c r="B93" s="78"/>
      <c r="C93" s="78"/>
      <c r="D93" s="75"/>
      <c r="E93" s="75"/>
      <c r="F93" s="62" t="s">
        <v>22</v>
      </c>
      <c r="G93" s="63">
        <v>500</v>
      </c>
      <c r="H93" s="75"/>
      <c r="I93" s="75"/>
      <c r="J93" s="5"/>
      <c r="K93" s="5"/>
    </row>
    <row r="94" spans="1:11" ht="40.5" customHeight="1" thickBot="1" x14ac:dyDescent="0.3">
      <c r="A94" s="79"/>
      <c r="B94" s="79"/>
      <c r="C94" s="79"/>
      <c r="D94" s="76"/>
      <c r="E94" s="76"/>
      <c r="F94" s="62" t="s">
        <v>23</v>
      </c>
      <c r="G94" s="63"/>
      <c r="H94" s="76"/>
      <c r="I94" s="76"/>
      <c r="J94" s="5"/>
      <c r="K94" s="5"/>
    </row>
    <row r="95" spans="1:11" ht="16.149999999999999" customHeight="1" thickBot="1" x14ac:dyDescent="0.3">
      <c r="A95" s="77" t="s">
        <v>103</v>
      </c>
      <c r="B95" s="77"/>
      <c r="C95" s="77" t="s">
        <v>142</v>
      </c>
      <c r="D95" s="74" t="s">
        <v>17</v>
      </c>
      <c r="E95" s="74" t="s">
        <v>17</v>
      </c>
      <c r="F95" s="62" t="s">
        <v>18</v>
      </c>
      <c r="G95" s="63">
        <f>G96+G97+G98</f>
        <v>2284</v>
      </c>
      <c r="H95" s="74" t="s">
        <v>17</v>
      </c>
      <c r="I95" s="74" t="s">
        <v>17</v>
      </c>
      <c r="J95" s="5"/>
      <c r="K95" s="5"/>
    </row>
    <row r="96" spans="1:11" ht="15.75" thickBot="1" x14ac:dyDescent="0.3">
      <c r="A96" s="78"/>
      <c r="B96" s="78"/>
      <c r="C96" s="78"/>
      <c r="D96" s="75"/>
      <c r="E96" s="75"/>
      <c r="F96" s="62" t="s">
        <v>21</v>
      </c>
      <c r="G96" s="63">
        <v>68.5</v>
      </c>
      <c r="H96" s="75"/>
      <c r="I96" s="75"/>
      <c r="J96" s="5"/>
      <c r="K96" s="5"/>
    </row>
    <row r="97" spans="1:11" ht="15.75" thickBot="1" x14ac:dyDescent="0.3">
      <c r="A97" s="78"/>
      <c r="B97" s="78"/>
      <c r="C97" s="78"/>
      <c r="D97" s="75"/>
      <c r="E97" s="75"/>
      <c r="F97" s="62" t="s">
        <v>22</v>
      </c>
      <c r="G97" s="63">
        <v>2215.5</v>
      </c>
      <c r="H97" s="75"/>
      <c r="I97" s="75"/>
      <c r="J97" s="5"/>
      <c r="K97" s="5"/>
    </row>
    <row r="98" spans="1:11" ht="15.75" thickBot="1" x14ac:dyDescent="0.3">
      <c r="A98" s="79"/>
      <c r="B98" s="79"/>
      <c r="C98" s="79"/>
      <c r="D98" s="76"/>
      <c r="E98" s="76"/>
      <c r="F98" s="62" t="s">
        <v>23</v>
      </c>
      <c r="G98" s="63"/>
      <c r="H98" s="76"/>
      <c r="I98" s="76"/>
      <c r="J98" s="5"/>
      <c r="K98" s="5"/>
    </row>
    <row r="99" spans="1:11" ht="15.75" thickBot="1" x14ac:dyDescent="0.3">
      <c r="A99" s="77" t="s">
        <v>68</v>
      </c>
      <c r="B99" s="81"/>
      <c r="C99" s="81" t="s">
        <v>96</v>
      </c>
      <c r="D99" s="74" t="s">
        <v>17</v>
      </c>
      <c r="E99" s="74" t="s">
        <v>17</v>
      </c>
      <c r="F99" s="62" t="s">
        <v>18</v>
      </c>
      <c r="G99" s="63">
        <f>+G103+G107+G111</f>
        <v>4369.1000000000004</v>
      </c>
      <c r="H99" s="74" t="s">
        <v>17</v>
      </c>
      <c r="I99" s="74" t="s">
        <v>17</v>
      </c>
      <c r="J99" s="5"/>
      <c r="K99" s="5"/>
    </row>
    <row r="100" spans="1:11" ht="15.75" thickBot="1" x14ac:dyDescent="0.3">
      <c r="A100" s="78"/>
      <c r="B100" s="81"/>
      <c r="C100" s="81"/>
      <c r="D100" s="75"/>
      <c r="E100" s="75"/>
      <c r="F100" s="62" t="s">
        <v>21</v>
      </c>
      <c r="G100" s="63">
        <f t="shared" ref="G100:G102" si="0">+G104+G108+G112</f>
        <v>237.3</v>
      </c>
      <c r="H100" s="75"/>
      <c r="I100" s="75"/>
      <c r="J100" s="5"/>
      <c r="K100" s="5"/>
    </row>
    <row r="101" spans="1:11" ht="15.75" thickBot="1" x14ac:dyDescent="0.3">
      <c r="A101" s="78"/>
      <c r="B101" s="81"/>
      <c r="C101" s="81"/>
      <c r="D101" s="75"/>
      <c r="E101" s="75"/>
      <c r="F101" s="62" t="s">
        <v>22</v>
      </c>
      <c r="G101" s="63">
        <f t="shared" si="0"/>
        <v>4131.8</v>
      </c>
      <c r="H101" s="75"/>
      <c r="I101" s="75"/>
      <c r="J101" s="5"/>
      <c r="K101" s="5"/>
    </row>
    <row r="102" spans="1:11" ht="15.75" thickBot="1" x14ac:dyDescent="0.3">
      <c r="A102" s="79"/>
      <c r="B102" s="82"/>
      <c r="C102" s="82"/>
      <c r="D102" s="75"/>
      <c r="E102" s="75"/>
      <c r="F102" s="62" t="s">
        <v>23</v>
      </c>
      <c r="G102" s="63">
        <f t="shared" si="0"/>
        <v>0</v>
      </c>
      <c r="H102" s="76"/>
      <c r="I102" s="76"/>
      <c r="J102" s="5"/>
      <c r="K102" s="5"/>
    </row>
    <row r="103" spans="1:11" ht="15.75" customHeight="1" thickBot="1" x14ac:dyDescent="0.3">
      <c r="A103" s="77" t="s">
        <v>97</v>
      </c>
      <c r="B103" s="80"/>
      <c r="C103" s="80" t="s">
        <v>142</v>
      </c>
      <c r="D103" s="74" t="s">
        <v>17</v>
      </c>
      <c r="E103" s="74" t="s">
        <v>17</v>
      </c>
      <c r="F103" s="62" t="s">
        <v>18</v>
      </c>
      <c r="G103" s="63">
        <v>2431.8000000000002</v>
      </c>
      <c r="H103" s="74" t="s">
        <v>17</v>
      </c>
      <c r="I103" s="74" t="s">
        <v>17</v>
      </c>
      <c r="J103" s="5"/>
      <c r="K103" s="5"/>
    </row>
    <row r="104" spans="1:11" ht="15.75" thickBot="1" x14ac:dyDescent="0.3">
      <c r="A104" s="78"/>
      <c r="B104" s="81"/>
      <c r="C104" s="81"/>
      <c r="D104" s="75"/>
      <c r="E104" s="75"/>
      <c r="F104" s="62" t="s">
        <v>21</v>
      </c>
      <c r="G104" s="63"/>
      <c r="H104" s="75"/>
      <c r="I104" s="75"/>
      <c r="J104" s="5"/>
      <c r="K104" s="5"/>
    </row>
    <row r="105" spans="1:11" ht="15.75" thickBot="1" x14ac:dyDescent="0.3">
      <c r="A105" s="78"/>
      <c r="B105" s="81"/>
      <c r="C105" s="81"/>
      <c r="D105" s="75"/>
      <c r="E105" s="75"/>
      <c r="F105" s="62" t="s">
        <v>22</v>
      </c>
      <c r="G105" s="63">
        <f>1451.6+980.2</f>
        <v>2431.8000000000002</v>
      </c>
      <c r="H105" s="75"/>
      <c r="I105" s="75"/>
      <c r="J105" s="5"/>
      <c r="K105" s="5"/>
    </row>
    <row r="106" spans="1:11" ht="15.75" thickBot="1" x14ac:dyDescent="0.3">
      <c r="A106" s="79"/>
      <c r="B106" s="82"/>
      <c r="C106" s="82"/>
      <c r="D106" s="76"/>
      <c r="E106" s="76"/>
      <c r="F106" s="62" t="s">
        <v>23</v>
      </c>
      <c r="G106" s="63"/>
      <c r="H106" s="76"/>
      <c r="I106" s="76"/>
      <c r="J106" s="5"/>
      <c r="K106" s="5"/>
    </row>
    <row r="107" spans="1:11" ht="15" customHeight="1" thickBot="1" x14ac:dyDescent="0.3">
      <c r="A107" s="77" t="s">
        <v>79</v>
      </c>
      <c r="B107" s="80"/>
      <c r="C107" s="80" t="s">
        <v>144</v>
      </c>
      <c r="D107" s="74" t="s">
        <v>17</v>
      </c>
      <c r="E107" s="74" t="s">
        <v>17</v>
      </c>
      <c r="F107" s="62" t="s">
        <v>18</v>
      </c>
      <c r="G107" s="63">
        <f>G108</f>
        <v>109.3</v>
      </c>
      <c r="H107" s="74" t="s">
        <v>17</v>
      </c>
      <c r="I107" s="74" t="s">
        <v>17</v>
      </c>
      <c r="J107" s="5"/>
      <c r="K107" s="5"/>
    </row>
    <row r="108" spans="1:11" ht="15.75" thickBot="1" x14ac:dyDescent="0.3">
      <c r="A108" s="78"/>
      <c r="B108" s="81"/>
      <c r="C108" s="81"/>
      <c r="D108" s="75"/>
      <c r="E108" s="75"/>
      <c r="F108" s="62" t="s">
        <v>21</v>
      </c>
      <c r="G108" s="63">
        <v>109.3</v>
      </c>
      <c r="H108" s="75"/>
      <c r="I108" s="75"/>
      <c r="J108" s="5"/>
      <c r="K108" s="5"/>
    </row>
    <row r="109" spans="1:11" ht="15.75" thickBot="1" x14ac:dyDescent="0.3">
      <c r="A109" s="78"/>
      <c r="B109" s="81"/>
      <c r="C109" s="81"/>
      <c r="D109" s="75"/>
      <c r="E109" s="75"/>
      <c r="F109" s="62" t="s">
        <v>22</v>
      </c>
      <c r="G109" s="63"/>
      <c r="H109" s="75"/>
      <c r="I109" s="75"/>
      <c r="J109" s="5"/>
      <c r="K109" s="5"/>
    </row>
    <row r="110" spans="1:11" ht="15.75" thickBot="1" x14ac:dyDescent="0.3">
      <c r="A110" s="79"/>
      <c r="B110" s="82"/>
      <c r="C110" s="82"/>
      <c r="D110" s="76"/>
      <c r="E110" s="76"/>
      <c r="F110" s="62" t="s">
        <v>23</v>
      </c>
      <c r="G110" s="63"/>
      <c r="H110" s="76"/>
      <c r="I110" s="76"/>
      <c r="J110" s="5"/>
      <c r="K110" s="5"/>
    </row>
    <row r="111" spans="1:11" ht="15" customHeight="1" thickBot="1" x14ac:dyDescent="0.3">
      <c r="A111" s="77" t="s">
        <v>78</v>
      </c>
      <c r="B111" s="80"/>
      <c r="C111" s="80" t="s">
        <v>143</v>
      </c>
      <c r="D111" s="74" t="s">
        <v>17</v>
      </c>
      <c r="E111" s="74" t="s">
        <v>17</v>
      </c>
      <c r="F111" s="62" t="s">
        <v>18</v>
      </c>
      <c r="G111" s="63">
        <f>G112+G113</f>
        <v>1828</v>
      </c>
      <c r="H111" s="74" t="s">
        <v>17</v>
      </c>
      <c r="I111" s="74" t="s">
        <v>17</v>
      </c>
      <c r="J111" s="5"/>
      <c r="K111" s="5"/>
    </row>
    <row r="112" spans="1:11" ht="15.75" thickBot="1" x14ac:dyDescent="0.3">
      <c r="A112" s="78"/>
      <c r="B112" s="81"/>
      <c r="C112" s="81"/>
      <c r="D112" s="75"/>
      <c r="E112" s="75"/>
      <c r="F112" s="62" t="s">
        <v>21</v>
      </c>
      <c r="G112" s="63">
        <v>128</v>
      </c>
      <c r="H112" s="75"/>
      <c r="I112" s="75"/>
      <c r="J112" s="5"/>
      <c r="K112" s="5"/>
    </row>
    <row r="113" spans="1:11" ht="15.75" thickBot="1" x14ac:dyDescent="0.3">
      <c r="A113" s="78"/>
      <c r="B113" s="81"/>
      <c r="C113" s="81"/>
      <c r="D113" s="75"/>
      <c r="E113" s="75"/>
      <c r="F113" s="62" t="s">
        <v>22</v>
      </c>
      <c r="G113" s="63">
        <v>1700</v>
      </c>
      <c r="H113" s="75"/>
      <c r="I113" s="75"/>
      <c r="J113" s="5"/>
      <c r="K113" s="5"/>
    </row>
    <row r="114" spans="1:11" ht="22.15" customHeight="1" thickBot="1" x14ac:dyDescent="0.3">
      <c r="A114" s="79"/>
      <c r="B114" s="82"/>
      <c r="C114" s="82"/>
      <c r="D114" s="76"/>
      <c r="E114" s="76"/>
      <c r="F114" s="62" t="s">
        <v>23</v>
      </c>
      <c r="G114" s="63"/>
      <c r="H114" s="76"/>
      <c r="I114" s="76"/>
      <c r="J114" s="5"/>
      <c r="K114" s="5"/>
    </row>
    <row r="115" spans="1:11" ht="22.15" customHeight="1" thickBot="1" x14ac:dyDescent="0.3">
      <c r="A115" s="77" t="s">
        <v>69</v>
      </c>
      <c r="B115" s="80"/>
      <c r="C115" s="80" t="s">
        <v>98</v>
      </c>
      <c r="D115" s="74" t="s">
        <v>85</v>
      </c>
      <c r="E115" s="74" t="s">
        <v>86</v>
      </c>
      <c r="F115" s="62" t="s">
        <v>18</v>
      </c>
      <c r="G115" s="63">
        <f>G119+G123+G127+G131</f>
        <v>14157.4</v>
      </c>
      <c r="H115" s="74" t="s">
        <v>17</v>
      </c>
      <c r="I115" s="74" t="s">
        <v>17</v>
      </c>
      <c r="J115" s="5"/>
      <c r="K115" s="5"/>
    </row>
    <row r="116" spans="1:11" ht="22.15" customHeight="1" thickBot="1" x14ac:dyDescent="0.3">
      <c r="A116" s="78"/>
      <c r="B116" s="81"/>
      <c r="C116" s="81"/>
      <c r="D116" s="75"/>
      <c r="E116" s="75"/>
      <c r="F116" s="62" t="s">
        <v>21</v>
      </c>
      <c r="G116" s="63">
        <f t="shared" ref="G116:G118" si="1">G120+G124+G128+G132</f>
        <v>13961.3</v>
      </c>
      <c r="H116" s="75"/>
      <c r="I116" s="75"/>
      <c r="J116" s="5"/>
      <c r="K116" s="5"/>
    </row>
    <row r="117" spans="1:11" ht="22.15" customHeight="1" thickBot="1" x14ac:dyDescent="0.3">
      <c r="A117" s="78"/>
      <c r="B117" s="81"/>
      <c r="C117" s="81"/>
      <c r="D117" s="75"/>
      <c r="E117" s="75"/>
      <c r="F117" s="62" t="s">
        <v>22</v>
      </c>
      <c r="G117" s="63">
        <f t="shared" si="1"/>
        <v>196.1</v>
      </c>
      <c r="H117" s="75"/>
      <c r="I117" s="75"/>
      <c r="J117" s="5"/>
      <c r="K117" s="5"/>
    </row>
    <row r="118" spans="1:11" ht="21.75" customHeight="1" thickBot="1" x14ac:dyDescent="0.3">
      <c r="A118" s="79"/>
      <c r="B118" s="82"/>
      <c r="C118" s="82"/>
      <c r="D118" s="76"/>
      <c r="E118" s="76"/>
      <c r="F118" s="62" t="s">
        <v>23</v>
      </c>
      <c r="G118" s="63">
        <f t="shared" si="1"/>
        <v>0</v>
      </c>
      <c r="H118" s="76"/>
      <c r="I118" s="76"/>
      <c r="J118" s="5"/>
      <c r="K118" s="5"/>
    </row>
    <row r="119" spans="1:11" ht="21.75" customHeight="1" thickBot="1" x14ac:dyDescent="0.3">
      <c r="A119" s="77" t="s">
        <v>63</v>
      </c>
      <c r="B119" s="80"/>
      <c r="C119" s="80" t="s">
        <v>104</v>
      </c>
      <c r="D119" s="74" t="s">
        <v>85</v>
      </c>
      <c r="E119" s="74" t="s">
        <v>86</v>
      </c>
      <c r="F119" s="62" t="s">
        <v>18</v>
      </c>
      <c r="G119" s="63">
        <f>G120+G121+G122</f>
        <v>12073.1</v>
      </c>
      <c r="H119" s="74" t="s">
        <v>17</v>
      </c>
      <c r="I119" s="74" t="s">
        <v>17</v>
      </c>
      <c r="J119" s="5"/>
      <c r="K119" s="5"/>
    </row>
    <row r="120" spans="1:11" ht="21.75" customHeight="1" thickBot="1" x14ac:dyDescent="0.3">
      <c r="A120" s="78"/>
      <c r="B120" s="81"/>
      <c r="C120" s="81"/>
      <c r="D120" s="75"/>
      <c r="E120" s="75"/>
      <c r="F120" s="62" t="s">
        <v>21</v>
      </c>
      <c r="G120" s="63">
        <v>11877</v>
      </c>
      <c r="H120" s="75"/>
      <c r="I120" s="75"/>
      <c r="J120" s="5"/>
      <c r="K120" s="5"/>
    </row>
    <row r="121" spans="1:11" ht="21.75" customHeight="1" thickBot="1" x14ac:dyDescent="0.3">
      <c r="A121" s="78"/>
      <c r="B121" s="81"/>
      <c r="C121" s="81"/>
      <c r="D121" s="75"/>
      <c r="E121" s="75"/>
      <c r="F121" s="62" t="s">
        <v>22</v>
      </c>
      <c r="G121" s="63">
        <v>196.1</v>
      </c>
      <c r="H121" s="75"/>
      <c r="I121" s="75"/>
      <c r="J121" s="5"/>
      <c r="K121" s="5"/>
    </row>
    <row r="122" spans="1:11" ht="21.75" customHeight="1" thickBot="1" x14ac:dyDescent="0.3">
      <c r="A122" s="79"/>
      <c r="B122" s="82"/>
      <c r="C122" s="82"/>
      <c r="D122" s="76"/>
      <c r="E122" s="76"/>
      <c r="F122" s="62" t="s">
        <v>23</v>
      </c>
      <c r="G122" s="63"/>
      <c r="H122" s="76"/>
      <c r="I122" s="76"/>
      <c r="J122" s="5"/>
      <c r="K122" s="5"/>
    </row>
    <row r="123" spans="1:11" ht="15" customHeight="1" thickBot="1" x14ac:dyDescent="0.3">
      <c r="A123" s="77" t="s">
        <v>79</v>
      </c>
      <c r="B123" s="80"/>
      <c r="C123" s="80" t="s">
        <v>70</v>
      </c>
      <c r="D123" s="74" t="s">
        <v>85</v>
      </c>
      <c r="E123" s="74" t="s">
        <v>86</v>
      </c>
      <c r="F123" s="62" t="s">
        <v>18</v>
      </c>
      <c r="G123" s="63">
        <f>G124</f>
        <v>1805.9</v>
      </c>
      <c r="H123" s="74" t="s">
        <v>17</v>
      </c>
      <c r="I123" s="74" t="s">
        <v>17</v>
      </c>
      <c r="J123" s="5"/>
      <c r="K123" s="5"/>
    </row>
    <row r="124" spans="1:11" ht="15.75" thickBot="1" x14ac:dyDescent="0.3">
      <c r="A124" s="78"/>
      <c r="B124" s="81"/>
      <c r="C124" s="81"/>
      <c r="D124" s="75"/>
      <c r="E124" s="75"/>
      <c r="F124" s="62" t="s">
        <v>21</v>
      </c>
      <c r="G124" s="63">
        <v>1805.9</v>
      </c>
      <c r="H124" s="75"/>
      <c r="I124" s="75"/>
      <c r="J124" s="5"/>
      <c r="K124" s="5"/>
    </row>
    <row r="125" spans="1:11" ht="15.75" thickBot="1" x14ac:dyDescent="0.3">
      <c r="A125" s="78"/>
      <c r="B125" s="81"/>
      <c r="C125" s="81"/>
      <c r="D125" s="75"/>
      <c r="E125" s="75"/>
      <c r="F125" s="62" t="s">
        <v>22</v>
      </c>
      <c r="G125" s="63"/>
      <c r="H125" s="75"/>
      <c r="I125" s="75"/>
      <c r="J125" s="5"/>
      <c r="K125" s="5"/>
    </row>
    <row r="126" spans="1:11" ht="15.75" thickBot="1" x14ac:dyDescent="0.3">
      <c r="A126" s="79"/>
      <c r="B126" s="82"/>
      <c r="C126" s="82"/>
      <c r="D126" s="76"/>
      <c r="E126" s="76"/>
      <c r="F126" s="62" t="s">
        <v>23</v>
      </c>
      <c r="G126" s="63"/>
      <c r="H126" s="76"/>
      <c r="I126" s="76"/>
      <c r="J126" s="5"/>
      <c r="K126" s="5"/>
    </row>
    <row r="127" spans="1:11" ht="15" customHeight="1" thickBot="1" x14ac:dyDescent="0.3">
      <c r="A127" s="77" t="s">
        <v>78</v>
      </c>
      <c r="B127" s="80"/>
      <c r="C127" s="80" t="s">
        <v>99</v>
      </c>
      <c r="D127" s="74" t="s">
        <v>85</v>
      </c>
      <c r="E127" s="74" t="s">
        <v>86</v>
      </c>
      <c r="F127" s="62" t="s">
        <v>18</v>
      </c>
      <c r="G127" s="63">
        <v>153</v>
      </c>
      <c r="H127" s="74" t="s">
        <v>17</v>
      </c>
      <c r="I127" s="74" t="s">
        <v>17</v>
      </c>
      <c r="J127" s="5"/>
      <c r="K127" s="5"/>
    </row>
    <row r="128" spans="1:11" ht="15.75" thickBot="1" x14ac:dyDescent="0.3">
      <c r="A128" s="78"/>
      <c r="B128" s="81"/>
      <c r="C128" s="81"/>
      <c r="D128" s="75"/>
      <c r="E128" s="75"/>
      <c r="F128" s="62" t="s">
        <v>21</v>
      </c>
      <c r="G128" s="63">
        <v>153</v>
      </c>
      <c r="H128" s="75"/>
      <c r="I128" s="75"/>
      <c r="J128" s="5"/>
      <c r="K128" s="5"/>
    </row>
    <row r="129" spans="1:11" ht="15.75" customHeight="1" thickBot="1" x14ac:dyDescent="0.3">
      <c r="A129" s="78"/>
      <c r="B129" s="81"/>
      <c r="C129" s="81"/>
      <c r="D129" s="75"/>
      <c r="E129" s="75"/>
      <c r="F129" s="62" t="s">
        <v>22</v>
      </c>
      <c r="G129" s="63"/>
      <c r="H129" s="75"/>
      <c r="I129" s="75"/>
      <c r="J129" s="5"/>
      <c r="K129" s="5"/>
    </row>
    <row r="130" spans="1:11" ht="15.75" thickBot="1" x14ac:dyDescent="0.3">
      <c r="A130" s="79"/>
      <c r="B130" s="82"/>
      <c r="C130" s="82"/>
      <c r="D130" s="76"/>
      <c r="E130" s="76"/>
      <c r="F130" s="62" t="s">
        <v>23</v>
      </c>
      <c r="G130" s="63"/>
      <c r="H130" s="76"/>
      <c r="I130" s="76"/>
      <c r="J130" s="5"/>
      <c r="K130" s="5"/>
    </row>
    <row r="131" spans="1:11" ht="15.75" thickBot="1" x14ac:dyDescent="0.3">
      <c r="A131" s="77" t="s">
        <v>80</v>
      </c>
      <c r="B131" s="80"/>
      <c r="C131" s="80" t="s">
        <v>100</v>
      </c>
      <c r="D131" s="74" t="s">
        <v>85</v>
      </c>
      <c r="E131" s="74" t="s">
        <v>86</v>
      </c>
      <c r="F131" s="62" t="s">
        <v>18</v>
      </c>
      <c r="G131" s="63">
        <v>125.4</v>
      </c>
      <c r="H131" s="74" t="s">
        <v>17</v>
      </c>
      <c r="I131" s="74" t="s">
        <v>17</v>
      </c>
      <c r="J131" s="5"/>
      <c r="K131" s="5"/>
    </row>
    <row r="132" spans="1:11" ht="15.75" thickBot="1" x14ac:dyDescent="0.3">
      <c r="A132" s="78"/>
      <c r="B132" s="81"/>
      <c r="C132" s="81"/>
      <c r="D132" s="75"/>
      <c r="E132" s="75"/>
      <c r="F132" s="62" t="s">
        <v>21</v>
      </c>
      <c r="G132" s="63">
        <v>125.4</v>
      </c>
      <c r="H132" s="75"/>
      <c r="I132" s="75"/>
      <c r="J132" s="5"/>
      <c r="K132" s="5"/>
    </row>
    <row r="133" spans="1:11" ht="15.75" thickBot="1" x14ac:dyDescent="0.3">
      <c r="A133" s="78"/>
      <c r="B133" s="81"/>
      <c r="C133" s="81"/>
      <c r="D133" s="75"/>
      <c r="E133" s="75"/>
      <c r="F133" s="62" t="s">
        <v>22</v>
      </c>
      <c r="G133" s="63"/>
      <c r="H133" s="75"/>
      <c r="I133" s="75"/>
      <c r="J133" s="5"/>
      <c r="K133" s="5"/>
    </row>
    <row r="134" spans="1:11" ht="15.75" thickBot="1" x14ac:dyDescent="0.3">
      <c r="A134" s="79"/>
      <c r="B134" s="82"/>
      <c r="C134" s="82"/>
      <c r="D134" s="76"/>
      <c r="E134" s="76"/>
      <c r="F134" s="62" t="s">
        <v>23</v>
      </c>
      <c r="G134" s="63"/>
      <c r="H134" s="76"/>
      <c r="I134" s="76"/>
      <c r="J134" s="5"/>
      <c r="K134" s="5"/>
    </row>
    <row r="135" spans="1:11" x14ac:dyDescent="0.25">
      <c r="J135" s="5"/>
      <c r="K135" s="5"/>
    </row>
    <row r="136" spans="1:11" x14ac:dyDescent="0.25">
      <c r="J136" s="5"/>
      <c r="K136" s="5"/>
    </row>
    <row r="137" spans="1:11" x14ac:dyDescent="0.25">
      <c r="J137" s="5"/>
      <c r="K137" s="5"/>
    </row>
    <row r="138" spans="1:11" x14ac:dyDescent="0.25">
      <c r="J138" s="5"/>
      <c r="K138" s="5"/>
    </row>
    <row r="139" spans="1:11" x14ac:dyDescent="0.25">
      <c r="J139" s="5"/>
      <c r="K139" s="5"/>
    </row>
    <row r="140" spans="1:11" x14ac:dyDescent="0.25">
      <c r="J140" s="5"/>
      <c r="K140" s="5"/>
    </row>
    <row r="141" spans="1:11" x14ac:dyDescent="0.25">
      <c r="J141" s="5"/>
      <c r="K141" s="5"/>
    </row>
    <row r="142" spans="1:11" x14ac:dyDescent="0.25">
      <c r="J142" s="5"/>
      <c r="K142" s="5"/>
    </row>
    <row r="143" spans="1:11" x14ac:dyDescent="0.25">
      <c r="J143" s="5"/>
      <c r="K143" s="5"/>
    </row>
    <row r="144" spans="1:11" x14ac:dyDescent="0.25">
      <c r="J144" s="5"/>
      <c r="K144" s="5"/>
    </row>
    <row r="145" spans="10:11" x14ac:dyDescent="0.25">
      <c r="J145" s="5"/>
      <c r="K145" s="5"/>
    </row>
    <row r="146" spans="10:11" x14ac:dyDescent="0.25">
      <c r="J146" s="5"/>
      <c r="K146" s="5"/>
    </row>
    <row r="147" spans="10:11" x14ac:dyDescent="0.25">
      <c r="J147" s="5"/>
      <c r="K147" s="5"/>
    </row>
  </sheetData>
  <mergeCells count="214">
    <mergeCell ref="H91:H94"/>
    <mergeCell ref="I91:I94"/>
    <mergeCell ref="D71:D74"/>
    <mergeCell ref="E71:E74"/>
    <mergeCell ref="H71:H74"/>
    <mergeCell ref="I71:I74"/>
    <mergeCell ref="C71:C74"/>
    <mergeCell ref="I59:I62"/>
    <mergeCell ref="B63:B66"/>
    <mergeCell ref="D63:D66"/>
    <mergeCell ref="E63:E66"/>
    <mergeCell ref="H63:H66"/>
    <mergeCell ref="I63:I66"/>
    <mergeCell ref="C59:C62"/>
    <mergeCell ref="C63:C66"/>
    <mergeCell ref="C67:C70"/>
    <mergeCell ref="D67:D70"/>
    <mergeCell ref="E67:E70"/>
    <mergeCell ref="H67:H70"/>
    <mergeCell ref="I67:I70"/>
    <mergeCell ref="B59:B62"/>
    <mergeCell ref="D59:D62"/>
    <mergeCell ref="E59:E62"/>
    <mergeCell ref="H59:H62"/>
    <mergeCell ref="I11:I12"/>
    <mergeCell ref="E55:E58"/>
    <mergeCell ref="I29:I30"/>
    <mergeCell ref="C43:C46"/>
    <mergeCell ref="D22:D26"/>
    <mergeCell ref="E22:E26"/>
    <mergeCell ref="D39:D42"/>
    <mergeCell ref="E39:E42"/>
    <mergeCell ref="H39:H42"/>
    <mergeCell ref="I39:I42"/>
    <mergeCell ref="D51:D54"/>
    <mergeCell ref="E51:E54"/>
    <mergeCell ref="H51:H54"/>
    <mergeCell ref="I51:I54"/>
    <mergeCell ref="C51:C54"/>
    <mergeCell ref="I47:I50"/>
    <mergeCell ref="I43:I46"/>
    <mergeCell ref="I31:I34"/>
    <mergeCell ref="I35:I38"/>
    <mergeCell ref="C11:C12"/>
    <mergeCell ref="I18:I21"/>
    <mergeCell ref="I22:I25"/>
    <mergeCell ref="I14:I17"/>
    <mergeCell ref="H47:H50"/>
    <mergeCell ref="A14:A17"/>
    <mergeCell ref="B14:B17"/>
    <mergeCell ref="D14:D17"/>
    <mergeCell ref="E14:E17"/>
    <mergeCell ref="H14:H17"/>
    <mergeCell ref="C14:C17"/>
    <mergeCell ref="D43:D46"/>
    <mergeCell ref="E43:E46"/>
    <mergeCell ref="H43:H46"/>
    <mergeCell ref="H22:H25"/>
    <mergeCell ref="A18:A21"/>
    <mergeCell ref="B18:B21"/>
    <mergeCell ref="D18:D21"/>
    <mergeCell ref="E18:E21"/>
    <mergeCell ref="H18:H21"/>
    <mergeCell ref="C18:C21"/>
    <mergeCell ref="C22:C26"/>
    <mergeCell ref="B22:B26"/>
    <mergeCell ref="A22:A26"/>
    <mergeCell ref="A39:A42"/>
    <mergeCell ref="B39:B42"/>
    <mergeCell ref="C39:C42"/>
    <mergeCell ref="B11:B12"/>
    <mergeCell ref="D11:E11"/>
    <mergeCell ref="F11:G11"/>
    <mergeCell ref="H11:H12"/>
    <mergeCell ref="D55:D58"/>
    <mergeCell ref="A27:A30"/>
    <mergeCell ref="B27:B30"/>
    <mergeCell ref="D27:D30"/>
    <mergeCell ref="E27:E30"/>
    <mergeCell ref="H29:H30"/>
    <mergeCell ref="C27:C30"/>
    <mergeCell ref="A47:A50"/>
    <mergeCell ref="B47:B50"/>
    <mergeCell ref="H31:H34"/>
    <mergeCell ref="A35:A38"/>
    <mergeCell ref="B35:B38"/>
    <mergeCell ref="C35:C38"/>
    <mergeCell ref="D35:D38"/>
    <mergeCell ref="E35:E38"/>
    <mergeCell ref="H35:H38"/>
    <mergeCell ref="B51:B54"/>
    <mergeCell ref="C47:C50"/>
    <mergeCell ref="D47:D50"/>
    <mergeCell ref="E47:E50"/>
    <mergeCell ref="D75:D78"/>
    <mergeCell ref="E75:E78"/>
    <mergeCell ref="H75:H78"/>
    <mergeCell ref="I75:I78"/>
    <mergeCell ref="A79:A82"/>
    <mergeCell ref="B79:B82"/>
    <mergeCell ref="A99:A102"/>
    <mergeCell ref="B99:B102"/>
    <mergeCell ref="D99:D102"/>
    <mergeCell ref="E99:E102"/>
    <mergeCell ref="H99:H102"/>
    <mergeCell ref="I99:I102"/>
    <mergeCell ref="C75:C78"/>
    <mergeCell ref="C79:C82"/>
    <mergeCell ref="C99:C102"/>
    <mergeCell ref="H79:H82"/>
    <mergeCell ref="I79:I82"/>
    <mergeCell ref="A95:A98"/>
    <mergeCell ref="B95:B98"/>
    <mergeCell ref="C95:C98"/>
    <mergeCell ref="D95:D98"/>
    <mergeCell ref="E95:E98"/>
    <mergeCell ref="H95:H98"/>
    <mergeCell ref="I95:I98"/>
    <mergeCell ref="E79:E82"/>
    <mergeCell ref="A131:A134"/>
    <mergeCell ref="B131:B134"/>
    <mergeCell ref="D131:D134"/>
    <mergeCell ref="E131:E134"/>
    <mergeCell ref="A115:A118"/>
    <mergeCell ref="B115:B118"/>
    <mergeCell ref="D115:D118"/>
    <mergeCell ref="E115:E118"/>
    <mergeCell ref="A127:A130"/>
    <mergeCell ref="B127:B130"/>
    <mergeCell ref="D127:D130"/>
    <mergeCell ref="E127:E130"/>
    <mergeCell ref="C127:C130"/>
    <mergeCell ref="C131:C134"/>
    <mergeCell ref="A123:A126"/>
    <mergeCell ref="B123:B126"/>
    <mergeCell ref="C123:C126"/>
    <mergeCell ref="D123:D126"/>
    <mergeCell ref="A91:A94"/>
    <mergeCell ref="B91:B94"/>
    <mergeCell ref="C91:C94"/>
    <mergeCell ref="D91:D94"/>
    <mergeCell ref="E91:E94"/>
    <mergeCell ref="B111:B114"/>
    <mergeCell ref="D111:D114"/>
    <mergeCell ref="E111:E114"/>
    <mergeCell ref="H111:H114"/>
    <mergeCell ref="I111:I114"/>
    <mergeCell ref="C111:C114"/>
    <mergeCell ref="A71:A74"/>
    <mergeCell ref="A67:A70"/>
    <mergeCell ref="D87:D90"/>
    <mergeCell ref="E87:E90"/>
    <mergeCell ref="H87:H90"/>
    <mergeCell ref="I87:I90"/>
    <mergeCell ref="D83:D86"/>
    <mergeCell ref="E83:E86"/>
    <mergeCell ref="H83:H86"/>
    <mergeCell ref="I83:I86"/>
    <mergeCell ref="D103:D106"/>
    <mergeCell ref="E103:E106"/>
    <mergeCell ref="H103:H106"/>
    <mergeCell ref="I103:I106"/>
    <mergeCell ref="C107:C110"/>
    <mergeCell ref="D107:D110"/>
    <mergeCell ref="E107:E110"/>
    <mergeCell ref="C83:C86"/>
    <mergeCell ref="A103:A106"/>
    <mergeCell ref="B103:B106"/>
    <mergeCell ref="C103:C106"/>
    <mergeCell ref="A107:A110"/>
    <mergeCell ref="B107:B110"/>
    <mergeCell ref="A43:A46"/>
    <mergeCell ref="B43:B46"/>
    <mergeCell ref="B67:B70"/>
    <mergeCell ref="A55:A58"/>
    <mergeCell ref="B55:B58"/>
    <mergeCell ref="C55:C58"/>
    <mergeCell ref="A119:A122"/>
    <mergeCell ref="B119:B122"/>
    <mergeCell ref="C119:C122"/>
    <mergeCell ref="D119:D122"/>
    <mergeCell ref="E119:E122"/>
    <mergeCell ref="A31:A34"/>
    <mergeCell ref="B31:B34"/>
    <mergeCell ref="C31:C34"/>
    <mergeCell ref="D31:D34"/>
    <mergeCell ref="E31:E34"/>
    <mergeCell ref="A63:A66"/>
    <mergeCell ref="A59:A62"/>
    <mergeCell ref="A51:A54"/>
    <mergeCell ref="C115:C118"/>
    <mergeCell ref="A111:A114"/>
    <mergeCell ref="A75:A78"/>
    <mergeCell ref="B75:B78"/>
    <mergeCell ref="B71:B74"/>
    <mergeCell ref="A87:A90"/>
    <mergeCell ref="B87:B90"/>
    <mergeCell ref="C87:C90"/>
    <mergeCell ref="A83:A86"/>
    <mergeCell ref="B83:B86"/>
    <mergeCell ref="D79:D82"/>
    <mergeCell ref="E123:E126"/>
    <mergeCell ref="H123:H126"/>
    <mergeCell ref="I123:I126"/>
    <mergeCell ref="H119:H122"/>
    <mergeCell ref="I119:I122"/>
    <mergeCell ref="H131:H134"/>
    <mergeCell ref="I131:I134"/>
    <mergeCell ref="H107:H110"/>
    <mergeCell ref="I107:I110"/>
    <mergeCell ref="H115:H118"/>
    <mergeCell ref="I115:I118"/>
    <mergeCell ref="H127:H130"/>
    <mergeCell ref="I127:I13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2" manualBreakCount="2">
    <brk id="50" max="16383" man="1"/>
    <brk id="9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F27" sqref="F27"/>
    </sheetView>
  </sheetViews>
  <sheetFormatPr defaultColWidth="8.85546875" defaultRowHeight="15" x14ac:dyDescent="0.25"/>
  <cols>
    <col min="1" max="1" width="4.7109375" style="41" customWidth="1"/>
    <col min="2" max="2" width="56" style="41" customWidth="1"/>
    <col min="3" max="6" width="8.85546875" style="41"/>
    <col min="7" max="7" width="15.85546875" style="41" customWidth="1"/>
    <col min="8" max="16384" width="8.85546875" style="41"/>
  </cols>
  <sheetData>
    <row r="1" spans="1:7" ht="15.75" x14ac:dyDescent="0.25">
      <c r="G1" s="6" t="s">
        <v>32</v>
      </c>
    </row>
    <row r="2" spans="1:7" ht="15.75" x14ac:dyDescent="0.25">
      <c r="G2" s="6" t="s">
        <v>1</v>
      </c>
    </row>
    <row r="3" spans="1:7" ht="15.75" x14ac:dyDescent="0.25">
      <c r="G3" s="6" t="s">
        <v>33</v>
      </c>
    </row>
    <row r="4" spans="1:7" ht="15.75" x14ac:dyDescent="0.25">
      <c r="G4" s="6" t="s">
        <v>34</v>
      </c>
    </row>
    <row r="5" spans="1:7" ht="15.75" x14ac:dyDescent="0.25">
      <c r="G5" s="6" t="s">
        <v>35</v>
      </c>
    </row>
    <row r="6" spans="1:7" ht="15.75" x14ac:dyDescent="0.25">
      <c r="G6" s="6" t="s">
        <v>36</v>
      </c>
    </row>
    <row r="7" spans="1:7" ht="16.5" thickBot="1" x14ac:dyDescent="0.3">
      <c r="A7" s="3"/>
    </row>
    <row r="8" spans="1:7" ht="16.5" thickBot="1" x14ac:dyDescent="0.3">
      <c r="A8" s="126" t="s">
        <v>37</v>
      </c>
      <c r="B8" s="126" t="s">
        <v>38</v>
      </c>
      <c r="C8" s="35" t="s">
        <v>39</v>
      </c>
      <c r="D8" s="126" t="s">
        <v>40</v>
      </c>
      <c r="E8" s="120" t="s">
        <v>41</v>
      </c>
      <c r="F8" s="122"/>
      <c r="G8" s="126" t="s">
        <v>42</v>
      </c>
    </row>
    <row r="9" spans="1:7" ht="16.5" thickBot="1" x14ac:dyDescent="0.3">
      <c r="A9" s="127"/>
      <c r="B9" s="127"/>
      <c r="C9" s="36"/>
      <c r="D9" s="127"/>
      <c r="E9" s="8" t="s">
        <v>43</v>
      </c>
      <c r="F9" s="8" t="s">
        <v>44</v>
      </c>
      <c r="G9" s="127"/>
    </row>
    <row r="10" spans="1:7" ht="16.5" thickBot="1" x14ac:dyDescent="0.3">
      <c r="A10" s="36">
        <v>1</v>
      </c>
      <c r="B10" s="8">
        <v>2</v>
      </c>
      <c r="C10" s="8"/>
      <c r="D10" s="8">
        <v>6</v>
      </c>
      <c r="E10" s="8">
        <v>7</v>
      </c>
      <c r="F10" s="8">
        <v>8</v>
      </c>
      <c r="G10" s="8">
        <v>9</v>
      </c>
    </row>
    <row r="11" spans="1:7" ht="16.5" thickBot="1" x14ac:dyDescent="0.3">
      <c r="A11" s="120" t="s">
        <v>116</v>
      </c>
      <c r="B11" s="121"/>
      <c r="C11" s="121"/>
      <c r="D11" s="121"/>
      <c r="E11" s="121"/>
      <c r="F11" s="121"/>
      <c r="G11" s="122"/>
    </row>
    <row r="12" spans="1:7" ht="36.75" customHeight="1" thickBot="1" x14ac:dyDescent="0.3">
      <c r="A12" s="120" t="s">
        <v>117</v>
      </c>
      <c r="B12" s="121"/>
      <c r="C12" s="121"/>
      <c r="D12" s="121"/>
      <c r="E12" s="121"/>
      <c r="F12" s="121"/>
      <c r="G12" s="122"/>
    </row>
    <row r="13" spans="1:7" ht="32.25" customHeight="1" thickBot="1" x14ac:dyDescent="0.3">
      <c r="A13" s="36">
        <v>1</v>
      </c>
      <c r="B13" s="9" t="s">
        <v>118</v>
      </c>
      <c r="C13" s="42" t="s">
        <v>44</v>
      </c>
      <c r="D13" s="42">
        <v>99.8</v>
      </c>
      <c r="E13" s="42">
        <v>0.2</v>
      </c>
      <c r="F13" s="42">
        <v>99.8</v>
      </c>
      <c r="G13" s="42"/>
    </row>
    <row r="14" spans="1:7" ht="33.75" customHeight="1" thickBot="1" x14ac:dyDescent="0.3">
      <c r="A14" s="10">
        <v>2</v>
      </c>
      <c r="B14" s="11" t="s">
        <v>119</v>
      </c>
      <c r="C14" s="43" t="s">
        <v>44</v>
      </c>
      <c r="D14" s="43">
        <v>60</v>
      </c>
      <c r="E14" s="44">
        <v>0</v>
      </c>
      <c r="F14" s="43">
        <v>100</v>
      </c>
      <c r="G14" s="42"/>
    </row>
    <row r="15" spans="1:7" ht="62.25" customHeight="1" thickBot="1" x14ac:dyDescent="0.3">
      <c r="A15" s="36">
        <v>3</v>
      </c>
      <c r="B15" s="39" t="s">
        <v>120</v>
      </c>
      <c r="C15" s="42" t="s">
        <v>44</v>
      </c>
      <c r="D15" s="42">
        <v>100</v>
      </c>
      <c r="E15" s="42">
        <v>0</v>
      </c>
      <c r="F15" s="42">
        <v>100</v>
      </c>
      <c r="G15" s="42"/>
    </row>
    <row r="16" spans="1:7" ht="46.5" customHeight="1" thickBot="1" x14ac:dyDescent="0.3">
      <c r="A16" s="45">
        <v>4</v>
      </c>
      <c r="B16" s="46" t="s">
        <v>121</v>
      </c>
      <c r="C16" s="42" t="s">
        <v>44</v>
      </c>
      <c r="D16" s="47">
        <v>100</v>
      </c>
      <c r="E16" s="42">
        <v>0</v>
      </c>
      <c r="F16" s="42">
        <v>100</v>
      </c>
      <c r="G16" s="42"/>
    </row>
    <row r="17" spans="1:7" ht="33" customHeight="1" thickBot="1" x14ac:dyDescent="0.3">
      <c r="A17" s="123" t="s">
        <v>122</v>
      </c>
      <c r="B17" s="124"/>
      <c r="C17" s="124"/>
      <c r="D17" s="124"/>
      <c r="E17" s="124"/>
      <c r="F17" s="124"/>
      <c r="G17" s="125"/>
    </row>
    <row r="18" spans="1:7" ht="32.25" thickBot="1" x14ac:dyDescent="0.3">
      <c r="A18" s="38">
        <v>1</v>
      </c>
      <c r="B18" s="13" t="s">
        <v>123</v>
      </c>
      <c r="C18" s="43" t="s">
        <v>44</v>
      </c>
      <c r="D18" s="47">
        <v>99.5</v>
      </c>
      <c r="E18" s="42">
        <v>0.5</v>
      </c>
      <c r="F18" s="14">
        <v>99.5</v>
      </c>
      <c r="G18" s="14"/>
    </row>
    <row r="19" spans="1:7" ht="16.5" thickBot="1" x14ac:dyDescent="0.3">
      <c r="A19" s="38">
        <v>2</v>
      </c>
      <c r="B19" s="13" t="s">
        <v>124</v>
      </c>
      <c r="C19" s="43" t="s">
        <v>44</v>
      </c>
      <c r="D19" s="43">
        <v>100</v>
      </c>
      <c r="E19" s="43">
        <v>0</v>
      </c>
      <c r="F19" s="14">
        <v>100</v>
      </c>
      <c r="G19" s="37"/>
    </row>
    <row r="20" spans="1:7" ht="34.9" customHeight="1" thickBot="1" x14ac:dyDescent="0.3">
      <c r="A20" s="38">
        <v>3</v>
      </c>
      <c r="B20" s="13" t="s">
        <v>125</v>
      </c>
      <c r="C20" s="43" t="s">
        <v>44</v>
      </c>
      <c r="D20" s="48">
        <v>100</v>
      </c>
      <c r="E20" s="43">
        <v>0</v>
      </c>
      <c r="F20" s="14">
        <v>100</v>
      </c>
      <c r="G20" s="14"/>
    </row>
    <row r="21" spans="1:7" ht="30.6" customHeight="1" thickBot="1" x14ac:dyDescent="0.3">
      <c r="A21" s="38">
        <v>4</v>
      </c>
      <c r="B21" s="13" t="s">
        <v>126</v>
      </c>
      <c r="C21" s="43" t="s">
        <v>44</v>
      </c>
      <c r="D21" s="43">
        <v>81</v>
      </c>
      <c r="E21" s="14">
        <v>1</v>
      </c>
      <c r="F21" s="14">
        <v>101.2</v>
      </c>
      <c r="G21" s="14"/>
    </row>
    <row r="22" spans="1:7" ht="16.5" thickBot="1" x14ac:dyDescent="0.3">
      <c r="A22" s="38"/>
      <c r="B22" s="13"/>
      <c r="C22" s="43"/>
      <c r="D22" s="43"/>
      <c r="E22" s="14"/>
      <c r="F22" s="14"/>
      <c r="G22" s="14"/>
    </row>
    <row r="23" spans="1:7" ht="33" customHeight="1" thickBot="1" x14ac:dyDescent="0.3">
      <c r="A23" s="123" t="s">
        <v>127</v>
      </c>
      <c r="B23" s="124"/>
      <c r="C23" s="124"/>
      <c r="D23" s="124"/>
      <c r="E23" s="124"/>
      <c r="F23" s="124"/>
      <c r="G23" s="125"/>
    </row>
    <row r="24" spans="1:7" ht="32.25" thickBot="1" x14ac:dyDescent="0.3">
      <c r="A24" s="38">
        <v>1</v>
      </c>
      <c r="B24" s="39" t="s">
        <v>128</v>
      </c>
      <c r="C24" s="49" t="s">
        <v>44</v>
      </c>
      <c r="D24" s="50">
        <v>100</v>
      </c>
      <c r="E24" s="40">
        <v>0</v>
      </c>
      <c r="F24" s="40">
        <v>100</v>
      </c>
      <c r="G24" s="40"/>
    </row>
    <row r="25" spans="1:7" ht="32.25" thickBot="1" x14ac:dyDescent="0.3">
      <c r="A25" s="12">
        <v>2</v>
      </c>
      <c r="B25" s="13" t="s">
        <v>129</v>
      </c>
      <c r="C25" s="51" t="s">
        <v>44</v>
      </c>
      <c r="D25" s="52">
        <v>100</v>
      </c>
      <c r="E25" s="14">
        <v>0</v>
      </c>
      <c r="F25" s="14">
        <v>100</v>
      </c>
      <c r="G25" s="40"/>
    </row>
    <row r="26" spans="1:7" ht="15.75" thickBot="1" x14ac:dyDescent="0.3">
      <c r="A26" s="123" t="s">
        <v>130</v>
      </c>
      <c r="B26" s="124"/>
      <c r="C26" s="124"/>
      <c r="D26" s="124"/>
      <c r="E26" s="124"/>
      <c r="F26" s="124"/>
      <c r="G26" s="125"/>
    </row>
    <row r="27" spans="1:7" ht="67.5" customHeight="1" thickBot="1" x14ac:dyDescent="0.3">
      <c r="A27" s="53"/>
      <c r="B27" s="13" t="s">
        <v>131</v>
      </c>
      <c r="C27" s="53" t="s">
        <v>44</v>
      </c>
      <c r="D27" s="53">
        <v>70</v>
      </c>
      <c r="E27" s="53">
        <v>-10</v>
      </c>
      <c r="F27" s="53">
        <v>87.5</v>
      </c>
      <c r="G27" s="54" t="s">
        <v>108</v>
      </c>
    </row>
    <row r="28" spans="1:7" ht="30.75" thickBot="1" x14ac:dyDescent="0.3">
      <c r="A28" s="53"/>
      <c r="B28" s="54" t="s">
        <v>132</v>
      </c>
      <c r="C28" s="53" t="s">
        <v>44</v>
      </c>
      <c r="D28" s="53">
        <v>100</v>
      </c>
      <c r="E28" s="53">
        <v>0</v>
      </c>
      <c r="F28" s="53">
        <v>100</v>
      </c>
      <c r="G28" s="53"/>
    </row>
    <row r="29" spans="1:7" ht="30.75" thickBot="1" x14ac:dyDescent="0.3">
      <c r="A29" s="53"/>
      <c r="B29" s="54" t="s">
        <v>133</v>
      </c>
      <c r="C29" s="53" t="s">
        <v>44</v>
      </c>
      <c r="D29" s="53">
        <v>62</v>
      </c>
      <c r="E29" s="53">
        <v>2</v>
      </c>
      <c r="F29" s="53">
        <v>103.3</v>
      </c>
      <c r="G29" s="53"/>
    </row>
  </sheetData>
  <mergeCells count="10">
    <mergeCell ref="A12:G12"/>
    <mergeCell ref="A17:G17"/>
    <mergeCell ref="A23:G23"/>
    <mergeCell ref="A26:G26"/>
    <mergeCell ref="A8:A9"/>
    <mergeCell ref="B8:B9"/>
    <mergeCell ref="D8:D9"/>
    <mergeCell ref="E8:F8"/>
    <mergeCell ref="G8:G9"/>
    <mergeCell ref="A11:G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workbookViewId="0">
      <selection activeCell="H87" sqref="H87"/>
    </sheetView>
  </sheetViews>
  <sheetFormatPr defaultRowHeight="15" x14ac:dyDescent="0.25"/>
  <cols>
    <col min="2" max="2" width="27" customWidth="1"/>
    <col min="7" max="7" width="22" customWidth="1"/>
    <col min="10" max="10" width="18.5703125" customWidth="1"/>
  </cols>
  <sheetData>
    <row r="1" spans="1:13" ht="15.75" x14ac:dyDescent="0.25">
      <c r="M1" s="6" t="s">
        <v>45</v>
      </c>
    </row>
    <row r="2" spans="1:13" ht="15.75" x14ac:dyDescent="0.25">
      <c r="A2" s="7"/>
    </row>
    <row r="3" spans="1:13" ht="15.75" x14ac:dyDescent="0.25">
      <c r="C3" s="7" t="s">
        <v>46</v>
      </c>
    </row>
    <row r="4" spans="1:13" ht="15.75" x14ac:dyDescent="0.25">
      <c r="C4" s="7" t="s">
        <v>47</v>
      </c>
    </row>
    <row r="5" spans="1:13" ht="15.75" x14ac:dyDescent="0.25">
      <c r="C5" s="7" t="s">
        <v>134</v>
      </c>
    </row>
    <row r="6" spans="1:13" ht="15.75" x14ac:dyDescent="0.25">
      <c r="C6" s="7" t="s">
        <v>135</v>
      </c>
    </row>
    <row r="7" spans="1:13" ht="15.75" x14ac:dyDescent="0.25">
      <c r="C7" s="7"/>
    </row>
    <row r="8" spans="1:13" ht="15.75" x14ac:dyDescent="0.25">
      <c r="A8" s="7"/>
    </row>
    <row r="9" spans="1:13" x14ac:dyDescent="0.25">
      <c r="A9" s="56" t="s">
        <v>7</v>
      </c>
      <c r="B9" s="128" t="s">
        <v>48</v>
      </c>
      <c r="C9" s="128" t="s">
        <v>49</v>
      </c>
      <c r="D9" s="128" t="s">
        <v>105</v>
      </c>
      <c r="E9" s="128" t="s">
        <v>50</v>
      </c>
      <c r="F9" s="128" t="s">
        <v>51</v>
      </c>
      <c r="G9" s="128" t="s">
        <v>52</v>
      </c>
      <c r="H9" s="128" t="s">
        <v>53</v>
      </c>
      <c r="I9" s="128" t="s">
        <v>54</v>
      </c>
      <c r="J9" s="128" t="s">
        <v>55</v>
      </c>
      <c r="K9" s="128" t="s">
        <v>56</v>
      </c>
      <c r="L9" s="128"/>
      <c r="M9" s="128"/>
    </row>
    <row r="10" spans="1:13" x14ac:dyDescent="0.25">
      <c r="A10" s="56" t="s">
        <v>12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 t="s">
        <v>57</v>
      </c>
      <c r="L10" s="128" t="s">
        <v>58</v>
      </c>
      <c r="M10" s="128" t="s">
        <v>59</v>
      </c>
    </row>
    <row r="11" spans="1:13" ht="105" customHeight="1" x14ac:dyDescent="0.25">
      <c r="A11" s="1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x14ac:dyDescent="0.25">
      <c r="A12" s="57">
        <v>1</v>
      </c>
      <c r="B12" s="57">
        <v>2</v>
      </c>
      <c r="C12" s="57">
        <v>6</v>
      </c>
      <c r="D12" s="57">
        <v>7</v>
      </c>
      <c r="E12" s="57">
        <v>8</v>
      </c>
      <c r="F12" s="57">
        <v>9</v>
      </c>
      <c r="G12" s="57">
        <v>10</v>
      </c>
      <c r="H12" s="57">
        <v>11</v>
      </c>
      <c r="I12" s="57">
        <v>12</v>
      </c>
      <c r="J12" s="57">
        <v>13</v>
      </c>
      <c r="K12" s="57">
        <v>14</v>
      </c>
      <c r="L12" s="57">
        <v>15</v>
      </c>
      <c r="M12" s="57">
        <v>16</v>
      </c>
    </row>
    <row r="13" spans="1:13" ht="15.75" customHeight="1" x14ac:dyDescent="0.25">
      <c r="A13" s="133" t="s">
        <v>116</v>
      </c>
      <c r="B13" s="133"/>
      <c r="C13" s="57" t="s">
        <v>18</v>
      </c>
      <c r="D13" s="58">
        <f>D17+D54+D106+D122</f>
        <v>772421.9</v>
      </c>
      <c r="E13" s="58">
        <f>E17+E54+E106+E122</f>
        <v>768937.7</v>
      </c>
      <c r="F13" s="19">
        <f>E13/D13*100</f>
        <v>99.548925269985205</v>
      </c>
      <c r="G13" s="129" t="s">
        <v>17</v>
      </c>
      <c r="H13" s="129"/>
      <c r="I13" s="129"/>
      <c r="J13" s="129"/>
      <c r="K13" s="129"/>
      <c r="L13" s="129"/>
      <c r="M13" s="129"/>
    </row>
    <row r="14" spans="1:13" ht="51" x14ac:dyDescent="0.25">
      <c r="A14" s="133"/>
      <c r="B14" s="133"/>
      <c r="C14" s="56" t="s">
        <v>19</v>
      </c>
      <c r="D14" s="58">
        <f t="shared" ref="D14:E16" si="0">D18+D55+D107+D123</f>
        <v>66526.7</v>
      </c>
      <c r="E14" s="58">
        <f t="shared" si="0"/>
        <v>66351.199999999997</v>
      </c>
      <c r="F14" s="19">
        <f t="shared" ref="F14:F19" si="1">E14/D14*100</f>
        <v>99.736196143803909</v>
      </c>
      <c r="G14" s="129"/>
      <c r="H14" s="129"/>
      <c r="I14" s="129"/>
      <c r="J14" s="129"/>
      <c r="K14" s="129"/>
      <c r="L14" s="129"/>
      <c r="M14" s="129"/>
    </row>
    <row r="15" spans="1:13" ht="140.25" x14ac:dyDescent="0.25">
      <c r="A15" s="133"/>
      <c r="B15" s="133"/>
      <c r="C15" s="56" t="s">
        <v>20</v>
      </c>
      <c r="D15" s="58">
        <f t="shared" si="0"/>
        <v>705895.20000000007</v>
      </c>
      <c r="E15" s="58">
        <f t="shared" si="0"/>
        <v>702586.5</v>
      </c>
      <c r="F15" s="19">
        <f t="shared" si="1"/>
        <v>99.531276030776226</v>
      </c>
      <c r="G15" s="129"/>
      <c r="H15" s="129"/>
      <c r="I15" s="129"/>
      <c r="J15" s="129"/>
      <c r="K15" s="129"/>
      <c r="L15" s="129"/>
      <c r="M15" s="129"/>
    </row>
    <row r="16" spans="1:13" ht="51" x14ac:dyDescent="0.25">
      <c r="A16" s="133"/>
      <c r="B16" s="133"/>
      <c r="C16" s="56" t="s">
        <v>87</v>
      </c>
      <c r="D16" s="58">
        <f t="shared" si="0"/>
        <v>0</v>
      </c>
      <c r="E16" s="58">
        <f t="shared" si="0"/>
        <v>0</v>
      </c>
      <c r="F16" s="19">
        <v>0</v>
      </c>
      <c r="G16" s="129"/>
      <c r="H16" s="129"/>
      <c r="I16" s="129"/>
      <c r="J16" s="129"/>
      <c r="K16" s="129"/>
      <c r="L16" s="129"/>
      <c r="M16" s="129"/>
    </row>
    <row r="17" spans="1:13" ht="15.75" customHeight="1" x14ac:dyDescent="0.25">
      <c r="A17" s="130" t="s">
        <v>31</v>
      </c>
      <c r="B17" s="131" t="s">
        <v>73</v>
      </c>
      <c r="C17" s="20" t="s">
        <v>18</v>
      </c>
      <c r="D17" s="21">
        <f>+D21+D26+D30+D34+D38+D42+D46+D50</f>
        <v>74638.800000000017</v>
      </c>
      <c r="E17" s="21">
        <f t="shared" ref="E17" si="2">+E21+E26+E30+E34+E38+E42+E46+E50</f>
        <v>74468.400000000009</v>
      </c>
      <c r="F17" s="19">
        <f>E17/D17*100</f>
        <v>99.77170050965448</v>
      </c>
      <c r="G17" s="129" t="s">
        <v>115</v>
      </c>
      <c r="H17" s="132">
        <v>0.6</v>
      </c>
      <c r="I17" s="132">
        <v>0.6</v>
      </c>
      <c r="J17" s="129"/>
      <c r="K17" s="129"/>
      <c r="L17" s="129"/>
      <c r="M17" s="129"/>
    </row>
    <row r="18" spans="1:13" x14ac:dyDescent="0.25">
      <c r="A18" s="130"/>
      <c r="B18" s="131"/>
      <c r="C18" s="20" t="s">
        <v>21</v>
      </c>
      <c r="D18" s="21">
        <f t="shared" ref="D18:F20" si="3">+D22+D27+D31+D35+D39+D43+D47+D51</f>
        <v>7972.4000000000005</v>
      </c>
      <c r="E18" s="21">
        <f t="shared" si="3"/>
        <v>7802</v>
      </c>
      <c r="F18" s="19">
        <f t="shared" si="1"/>
        <v>97.862626059906674</v>
      </c>
      <c r="G18" s="129"/>
      <c r="H18" s="129"/>
      <c r="I18" s="129"/>
      <c r="J18" s="129"/>
      <c r="K18" s="129"/>
      <c r="L18" s="129"/>
      <c r="M18" s="129"/>
    </row>
    <row r="19" spans="1:13" x14ac:dyDescent="0.25">
      <c r="A19" s="130"/>
      <c r="B19" s="131"/>
      <c r="C19" s="20" t="s">
        <v>22</v>
      </c>
      <c r="D19" s="21">
        <f t="shared" si="3"/>
        <v>66666.400000000009</v>
      </c>
      <c r="E19" s="21">
        <f t="shared" si="3"/>
        <v>66666.400000000009</v>
      </c>
      <c r="F19" s="19">
        <f t="shared" si="1"/>
        <v>100</v>
      </c>
      <c r="G19" s="129"/>
      <c r="H19" s="129"/>
      <c r="I19" s="129"/>
      <c r="J19" s="129"/>
      <c r="K19" s="129"/>
      <c r="L19" s="129"/>
      <c r="M19" s="129"/>
    </row>
    <row r="20" spans="1:13" x14ac:dyDescent="0.25">
      <c r="A20" s="130"/>
      <c r="B20" s="131"/>
      <c r="C20" s="20" t="s">
        <v>23</v>
      </c>
      <c r="D20" s="21">
        <f t="shared" si="3"/>
        <v>0</v>
      </c>
      <c r="E20" s="21">
        <f t="shared" si="3"/>
        <v>0</v>
      </c>
      <c r="F20" s="21" t="e">
        <f t="shared" si="3"/>
        <v>#DIV/0!</v>
      </c>
      <c r="G20" s="129"/>
      <c r="H20" s="129"/>
      <c r="I20" s="129"/>
      <c r="J20" s="129"/>
      <c r="K20" s="129"/>
      <c r="L20" s="129"/>
      <c r="M20" s="129"/>
    </row>
    <row r="21" spans="1:13" ht="15.75" customHeight="1" x14ac:dyDescent="0.25">
      <c r="A21" s="133" t="s">
        <v>60</v>
      </c>
      <c r="B21" s="133" t="s">
        <v>74</v>
      </c>
      <c r="C21" s="57" t="s">
        <v>18</v>
      </c>
      <c r="D21" s="67">
        <v>7107.1</v>
      </c>
      <c r="E21" s="67">
        <f>E22+E23+E24</f>
        <v>6936.7</v>
      </c>
      <c r="F21" s="19">
        <f>E21/D21*100</f>
        <v>97.602397602397588</v>
      </c>
      <c r="G21" s="129"/>
      <c r="H21" s="129"/>
      <c r="I21" s="129"/>
      <c r="J21" s="133"/>
      <c r="K21" s="129"/>
      <c r="L21" s="129"/>
      <c r="M21" s="129"/>
    </row>
    <row r="22" spans="1:13" x14ac:dyDescent="0.25">
      <c r="A22" s="133"/>
      <c r="B22" s="133"/>
      <c r="C22" s="57" t="s">
        <v>21</v>
      </c>
      <c r="D22" s="67">
        <f>6847+7.8</f>
        <v>6854.8</v>
      </c>
      <c r="E22" s="67">
        <v>6684.4</v>
      </c>
      <c r="F22" s="19">
        <f t="shared" ref="F22:F23" si="4">E22/D22*100</f>
        <v>97.514150668144936</v>
      </c>
      <c r="G22" s="129"/>
      <c r="H22" s="129"/>
      <c r="I22" s="129"/>
      <c r="J22" s="133"/>
      <c r="K22" s="129"/>
      <c r="L22" s="129"/>
      <c r="M22" s="129"/>
    </row>
    <row r="23" spans="1:13" x14ac:dyDescent="0.25">
      <c r="A23" s="133"/>
      <c r="B23" s="133"/>
      <c r="C23" s="57" t="s">
        <v>22</v>
      </c>
      <c r="D23" s="67">
        <v>252.3</v>
      </c>
      <c r="E23" s="67">
        <v>252.3</v>
      </c>
      <c r="F23" s="19">
        <f t="shared" si="4"/>
        <v>100</v>
      </c>
      <c r="G23" s="129"/>
      <c r="H23" s="129"/>
      <c r="I23" s="129"/>
      <c r="J23" s="133"/>
      <c r="K23" s="129"/>
      <c r="L23" s="129"/>
      <c r="M23" s="129"/>
    </row>
    <row r="24" spans="1:13" x14ac:dyDescent="0.25">
      <c r="A24" s="133"/>
      <c r="B24" s="133"/>
      <c r="C24" s="57" t="s">
        <v>23</v>
      </c>
      <c r="D24" s="58"/>
      <c r="E24" s="58">
        <v>0</v>
      </c>
      <c r="F24" s="58"/>
      <c r="G24" s="129"/>
      <c r="H24" s="129"/>
      <c r="I24" s="129"/>
      <c r="J24" s="133"/>
      <c r="K24" s="129"/>
      <c r="L24" s="129"/>
      <c r="M24" s="129"/>
    </row>
    <row r="25" spans="1:13" x14ac:dyDescent="0.25">
      <c r="A25" s="133"/>
      <c r="B25" s="133"/>
      <c r="C25" s="57" t="s">
        <v>84</v>
      </c>
      <c r="D25" s="58"/>
      <c r="E25" s="59"/>
      <c r="F25" s="59"/>
      <c r="G25" s="57"/>
      <c r="H25" s="57"/>
      <c r="I25" s="57"/>
      <c r="J25" s="57"/>
      <c r="K25" s="57"/>
      <c r="L25" s="57"/>
      <c r="M25" s="57"/>
    </row>
    <row r="26" spans="1:13" x14ac:dyDescent="0.25">
      <c r="A26" s="133" t="s">
        <v>75</v>
      </c>
      <c r="B26" s="138" t="s">
        <v>95</v>
      </c>
      <c r="C26" s="57" t="s">
        <v>18</v>
      </c>
      <c r="D26" s="67">
        <f>D27+D28+D29</f>
        <v>444.5</v>
      </c>
      <c r="E26" s="67">
        <f>E27+E28+E29</f>
        <v>444.5</v>
      </c>
      <c r="F26" s="19">
        <f>E26/D26*100</f>
        <v>100</v>
      </c>
      <c r="G26" s="57"/>
      <c r="H26" s="58"/>
      <c r="I26" s="58"/>
      <c r="J26" s="58"/>
      <c r="K26" s="134"/>
      <c r="L26" s="134"/>
      <c r="M26" s="134"/>
    </row>
    <row r="27" spans="1:13" x14ac:dyDescent="0.25">
      <c r="A27" s="133"/>
      <c r="B27" s="138"/>
      <c r="C27" s="57" t="s">
        <v>21</v>
      </c>
      <c r="D27" s="67">
        <v>444.5</v>
      </c>
      <c r="E27" s="67">
        <v>444.5</v>
      </c>
      <c r="F27" s="19">
        <f t="shared" ref="F27:F28" si="5">E27/D27*100</f>
        <v>100</v>
      </c>
      <c r="G27" s="57"/>
      <c r="H27" s="58"/>
      <c r="I27" s="58"/>
      <c r="J27" s="58"/>
      <c r="K27" s="134"/>
      <c r="L27" s="134"/>
      <c r="M27" s="134"/>
    </row>
    <row r="28" spans="1:13" x14ac:dyDescent="0.25">
      <c r="A28" s="133"/>
      <c r="B28" s="138"/>
      <c r="C28" s="57" t="s">
        <v>22</v>
      </c>
      <c r="D28" s="58"/>
      <c r="E28" s="58"/>
      <c r="F28" s="19" t="e">
        <f t="shared" si="5"/>
        <v>#DIV/0!</v>
      </c>
      <c r="G28" s="129"/>
      <c r="H28" s="134"/>
      <c r="I28" s="134"/>
      <c r="J28" s="134"/>
      <c r="K28" s="134"/>
      <c r="L28" s="134"/>
      <c r="M28" s="134"/>
    </row>
    <row r="29" spans="1:13" x14ac:dyDescent="0.25">
      <c r="A29" s="133"/>
      <c r="B29" s="138"/>
      <c r="C29" s="57" t="s">
        <v>23</v>
      </c>
      <c r="D29" s="58"/>
      <c r="E29" s="58"/>
      <c r="F29" s="19"/>
      <c r="G29" s="129"/>
      <c r="H29" s="134"/>
      <c r="I29" s="134"/>
      <c r="J29" s="134"/>
      <c r="K29" s="134"/>
      <c r="L29" s="134"/>
      <c r="M29" s="134"/>
    </row>
    <row r="30" spans="1:13" ht="15.75" customHeight="1" x14ac:dyDescent="0.25">
      <c r="A30" s="133" t="s">
        <v>79</v>
      </c>
      <c r="B30" s="133" t="s">
        <v>92</v>
      </c>
      <c r="C30" s="57" t="s">
        <v>18</v>
      </c>
      <c r="D30" s="67">
        <f>D31+D32+D33</f>
        <v>226.5</v>
      </c>
      <c r="E30" s="67">
        <f>E31+E32+E33</f>
        <v>226.5</v>
      </c>
      <c r="F30" s="19">
        <f>E30/D30*100</f>
        <v>100</v>
      </c>
      <c r="G30" s="129"/>
      <c r="H30" s="134"/>
      <c r="I30" s="134"/>
      <c r="J30" s="134"/>
      <c r="K30" s="134"/>
      <c r="L30" s="134"/>
      <c r="M30" s="134"/>
    </row>
    <row r="31" spans="1:13" x14ac:dyDescent="0.25">
      <c r="A31" s="133"/>
      <c r="B31" s="133"/>
      <c r="C31" s="57" t="s">
        <v>21</v>
      </c>
      <c r="D31" s="67">
        <v>226.5</v>
      </c>
      <c r="E31" s="67">
        <v>226.5</v>
      </c>
      <c r="F31" s="19">
        <f t="shared" ref="F31:F32" si="6">E31/D31*100</f>
        <v>100</v>
      </c>
      <c r="G31" s="139"/>
      <c r="H31" s="135"/>
      <c r="I31" s="135"/>
      <c r="J31" s="135"/>
      <c r="K31" s="134"/>
      <c r="L31" s="134"/>
      <c r="M31" s="134"/>
    </row>
    <row r="32" spans="1:13" x14ac:dyDescent="0.25">
      <c r="A32" s="133"/>
      <c r="B32" s="133"/>
      <c r="C32" s="57" t="s">
        <v>22</v>
      </c>
      <c r="D32" s="58"/>
      <c r="E32" s="58"/>
      <c r="F32" s="19" t="e">
        <f t="shared" si="6"/>
        <v>#DIV/0!</v>
      </c>
      <c r="G32" s="129"/>
      <c r="H32" s="134"/>
      <c r="I32" s="134"/>
      <c r="J32" s="134"/>
      <c r="K32" s="134"/>
      <c r="L32" s="134"/>
      <c r="M32" s="134"/>
    </row>
    <row r="33" spans="1:13" x14ac:dyDescent="0.25">
      <c r="A33" s="133"/>
      <c r="B33" s="133"/>
      <c r="C33" s="57" t="s">
        <v>23</v>
      </c>
      <c r="D33" s="58"/>
      <c r="E33" s="58"/>
      <c r="F33" s="58"/>
      <c r="G33" s="139"/>
      <c r="H33" s="134"/>
      <c r="I33" s="134"/>
      <c r="J33" s="134"/>
      <c r="K33" s="134"/>
      <c r="L33" s="134"/>
      <c r="M33" s="134"/>
    </row>
    <row r="34" spans="1:13" ht="15.75" customHeight="1" x14ac:dyDescent="0.25">
      <c r="A34" s="133" t="s">
        <v>78</v>
      </c>
      <c r="B34" s="133" t="s">
        <v>93</v>
      </c>
      <c r="C34" s="57" t="s">
        <v>18</v>
      </c>
      <c r="D34" s="67">
        <f>D35+D36+D37</f>
        <v>251</v>
      </c>
      <c r="E34" s="67">
        <f>E35+E36+E37</f>
        <v>251</v>
      </c>
      <c r="F34" s="19">
        <f t="shared" ref="F34:F97" si="7">E34/D34*100</f>
        <v>100</v>
      </c>
      <c r="G34" s="133"/>
      <c r="H34" s="136"/>
      <c r="I34" s="136"/>
      <c r="J34" s="136"/>
      <c r="K34" s="136"/>
      <c r="L34" s="136"/>
      <c r="M34" s="136"/>
    </row>
    <row r="35" spans="1:13" x14ac:dyDescent="0.25">
      <c r="A35" s="133"/>
      <c r="B35" s="133"/>
      <c r="C35" s="57" t="s">
        <v>21</v>
      </c>
      <c r="D35" s="67">
        <v>251</v>
      </c>
      <c r="E35" s="68">
        <v>251</v>
      </c>
      <c r="F35" s="19">
        <f t="shared" si="7"/>
        <v>100</v>
      </c>
      <c r="G35" s="140"/>
      <c r="H35" s="141"/>
      <c r="I35" s="141"/>
      <c r="J35" s="141"/>
      <c r="K35" s="141"/>
      <c r="L35" s="141"/>
      <c r="M35" s="141"/>
    </row>
    <row r="36" spans="1:13" x14ac:dyDescent="0.25">
      <c r="A36" s="133"/>
      <c r="B36" s="133"/>
      <c r="C36" s="57" t="s">
        <v>22</v>
      </c>
      <c r="D36" s="58"/>
      <c r="E36" s="58"/>
      <c r="F36" s="19" t="e">
        <f t="shared" si="7"/>
        <v>#DIV/0!</v>
      </c>
      <c r="G36" s="140"/>
      <c r="H36" s="141"/>
      <c r="I36" s="141"/>
      <c r="J36" s="141"/>
      <c r="K36" s="141"/>
      <c r="L36" s="141"/>
      <c r="M36" s="141"/>
    </row>
    <row r="37" spans="1:13" x14ac:dyDescent="0.25">
      <c r="A37" s="133"/>
      <c r="B37" s="133"/>
      <c r="C37" s="57" t="s">
        <v>23</v>
      </c>
      <c r="D37" s="58"/>
      <c r="E37" s="58"/>
      <c r="F37" s="19" t="e">
        <f t="shared" si="7"/>
        <v>#DIV/0!</v>
      </c>
      <c r="G37" s="134"/>
      <c r="H37" s="136"/>
      <c r="I37" s="136"/>
      <c r="J37" s="136"/>
      <c r="K37" s="136"/>
      <c r="L37" s="136"/>
      <c r="M37" s="136"/>
    </row>
    <row r="38" spans="1:13" ht="15.75" customHeight="1" x14ac:dyDescent="0.25">
      <c r="A38" s="133" t="s">
        <v>80</v>
      </c>
      <c r="B38" s="133" t="s">
        <v>94</v>
      </c>
      <c r="C38" s="57" t="s">
        <v>18</v>
      </c>
      <c r="D38" s="67">
        <f>D39+D40+D41</f>
        <v>132</v>
      </c>
      <c r="E38" s="67">
        <f>E39+E40+E41</f>
        <v>132</v>
      </c>
      <c r="F38" s="19">
        <f t="shared" si="7"/>
        <v>100</v>
      </c>
      <c r="G38" s="135"/>
      <c r="H38" s="137"/>
      <c r="I38" s="137"/>
      <c r="J38" s="137"/>
      <c r="K38" s="137"/>
      <c r="L38" s="137"/>
      <c r="M38" s="137"/>
    </row>
    <row r="39" spans="1:13" x14ac:dyDescent="0.25">
      <c r="A39" s="133"/>
      <c r="B39" s="133"/>
      <c r="C39" s="57" t="s">
        <v>21</v>
      </c>
      <c r="D39" s="67">
        <v>132</v>
      </c>
      <c r="E39" s="67">
        <v>132</v>
      </c>
      <c r="F39" s="19">
        <f t="shared" si="7"/>
        <v>100</v>
      </c>
      <c r="G39" s="57"/>
      <c r="H39" s="58"/>
      <c r="I39" s="58"/>
      <c r="J39" s="58"/>
      <c r="K39" s="134"/>
      <c r="L39" s="134"/>
      <c r="M39" s="134"/>
    </row>
    <row r="40" spans="1:13" x14ac:dyDescent="0.25">
      <c r="A40" s="133"/>
      <c r="B40" s="133"/>
      <c r="C40" s="57" t="s">
        <v>22</v>
      </c>
      <c r="D40" s="58"/>
      <c r="E40" s="58"/>
      <c r="F40" s="19" t="e">
        <f t="shared" si="7"/>
        <v>#DIV/0!</v>
      </c>
      <c r="G40" s="57"/>
      <c r="H40" s="58"/>
      <c r="I40" s="58"/>
      <c r="J40" s="58"/>
      <c r="K40" s="134"/>
      <c r="L40" s="134"/>
      <c r="M40" s="134"/>
    </row>
    <row r="41" spans="1:13" x14ac:dyDescent="0.25">
      <c r="A41" s="133"/>
      <c r="B41" s="133"/>
      <c r="C41" s="57" t="s">
        <v>23</v>
      </c>
      <c r="D41" s="58"/>
      <c r="E41" s="58"/>
      <c r="F41" s="19" t="e">
        <f t="shared" si="7"/>
        <v>#DIV/0!</v>
      </c>
      <c r="G41" s="129"/>
      <c r="H41" s="134"/>
      <c r="I41" s="134"/>
      <c r="J41" s="134"/>
      <c r="K41" s="134"/>
      <c r="L41" s="134"/>
      <c r="M41" s="134"/>
    </row>
    <row r="42" spans="1:13" ht="15.75" customHeight="1" x14ac:dyDescent="0.25">
      <c r="A42" s="133" t="s">
        <v>89</v>
      </c>
      <c r="B42" s="138" t="s">
        <v>76</v>
      </c>
      <c r="C42" s="57" t="s">
        <v>18</v>
      </c>
      <c r="D42" s="67">
        <f>D43+D44+D45</f>
        <v>66414.100000000006</v>
      </c>
      <c r="E42" s="67">
        <f>E43+E44+E45</f>
        <v>66414.100000000006</v>
      </c>
      <c r="F42" s="19">
        <f t="shared" si="7"/>
        <v>100</v>
      </c>
      <c r="G42" s="129"/>
      <c r="H42" s="134"/>
      <c r="I42" s="134"/>
      <c r="J42" s="134"/>
      <c r="K42" s="134"/>
      <c r="L42" s="134"/>
      <c r="M42" s="134"/>
    </row>
    <row r="43" spans="1:13" x14ac:dyDescent="0.25">
      <c r="A43" s="133"/>
      <c r="B43" s="138"/>
      <c r="C43" s="57" t="s">
        <v>21</v>
      </c>
      <c r="D43" s="67"/>
      <c r="E43" s="67"/>
      <c r="F43" s="19" t="e">
        <f t="shared" si="7"/>
        <v>#DIV/0!</v>
      </c>
      <c r="G43" s="143"/>
      <c r="H43" s="133"/>
      <c r="I43" s="133"/>
      <c r="J43" s="134"/>
      <c r="K43" s="138"/>
      <c r="L43" s="134"/>
      <c r="M43" s="133"/>
    </row>
    <row r="44" spans="1:13" x14ac:dyDescent="0.25">
      <c r="A44" s="133"/>
      <c r="B44" s="138"/>
      <c r="C44" s="57" t="s">
        <v>22</v>
      </c>
      <c r="D44" s="67">
        <v>66414.100000000006</v>
      </c>
      <c r="E44" s="67">
        <v>66414.100000000006</v>
      </c>
      <c r="F44" s="19">
        <f t="shared" si="7"/>
        <v>100</v>
      </c>
      <c r="G44" s="135"/>
      <c r="H44" s="140"/>
      <c r="I44" s="140"/>
      <c r="J44" s="135"/>
      <c r="K44" s="138"/>
      <c r="L44" s="134"/>
      <c r="M44" s="133"/>
    </row>
    <row r="45" spans="1:13" x14ac:dyDescent="0.25">
      <c r="A45" s="133"/>
      <c r="B45" s="138"/>
      <c r="C45" s="57" t="s">
        <v>23</v>
      </c>
      <c r="D45" s="58"/>
      <c r="E45" s="58"/>
      <c r="F45" s="19" t="e">
        <f t="shared" si="7"/>
        <v>#DIV/0!</v>
      </c>
      <c r="G45" s="129"/>
      <c r="H45" s="133"/>
      <c r="I45" s="133"/>
      <c r="J45" s="135"/>
      <c r="K45" s="138"/>
      <c r="L45" s="134"/>
      <c r="M45" s="133"/>
    </row>
    <row r="46" spans="1:13" ht="15.75" customHeight="1" x14ac:dyDescent="0.25">
      <c r="A46" s="133" t="s">
        <v>81</v>
      </c>
      <c r="B46" s="138" t="s">
        <v>136</v>
      </c>
      <c r="C46" s="57" t="s">
        <v>18</v>
      </c>
      <c r="D46" s="67">
        <f>D47+D48+D49</f>
        <v>63.6</v>
      </c>
      <c r="E46" s="67">
        <f>E47+E48+E49</f>
        <v>63.6</v>
      </c>
      <c r="F46" s="19">
        <f t="shared" si="7"/>
        <v>100</v>
      </c>
      <c r="G46" s="129"/>
      <c r="H46" s="133"/>
      <c r="I46" s="133"/>
      <c r="J46" s="135"/>
      <c r="K46" s="138"/>
      <c r="L46" s="134"/>
      <c r="M46" s="133"/>
    </row>
    <row r="47" spans="1:13" x14ac:dyDescent="0.25">
      <c r="A47" s="133"/>
      <c r="B47" s="138"/>
      <c r="C47" s="57" t="s">
        <v>21</v>
      </c>
      <c r="D47" s="67">
        <v>63.6</v>
      </c>
      <c r="E47" s="67">
        <v>63.6</v>
      </c>
      <c r="F47" s="19">
        <f t="shared" si="7"/>
        <v>100</v>
      </c>
      <c r="G47" s="57"/>
      <c r="H47" s="58"/>
      <c r="I47" s="58"/>
      <c r="J47" s="58"/>
      <c r="K47" s="138"/>
      <c r="L47" s="134"/>
      <c r="M47" s="134"/>
    </row>
    <row r="48" spans="1:13" x14ac:dyDescent="0.25">
      <c r="A48" s="133"/>
      <c r="B48" s="138"/>
      <c r="C48" s="57" t="s">
        <v>22</v>
      </c>
      <c r="D48" s="58"/>
      <c r="E48" s="58"/>
      <c r="F48" s="19" t="e">
        <f t="shared" si="7"/>
        <v>#DIV/0!</v>
      </c>
      <c r="G48" s="57"/>
      <c r="H48" s="58"/>
      <c r="I48" s="58"/>
      <c r="J48" s="58"/>
      <c r="K48" s="138"/>
      <c r="L48" s="134"/>
      <c r="M48" s="134"/>
    </row>
    <row r="49" spans="1:13" x14ac:dyDescent="0.25">
      <c r="A49" s="133"/>
      <c r="B49" s="138"/>
      <c r="C49" s="57" t="s">
        <v>23</v>
      </c>
      <c r="D49" s="58"/>
      <c r="E49" s="58"/>
      <c r="F49" s="19" t="e">
        <f t="shared" si="7"/>
        <v>#DIV/0!</v>
      </c>
      <c r="G49" s="129"/>
      <c r="H49" s="134"/>
      <c r="I49" s="134"/>
      <c r="J49" s="134"/>
      <c r="K49" s="138"/>
      <c r="L49" s="134"/>
      <c r="M49" s="134"/>
    </row>
    <row r="50" spans="1:13" ht="0.75" customHeight="1" x14ac:dyDescent="0.25">
      <c r="A50" s="133"/>
      <c r="B50" s="138"/>
      <c r="C50" s="57"/>
      <c r="D50" s="58"/>
      <c r="E50" s="58"/>
      <c r="F50" s="19" t="e">
        <f t="shared" si="7"/>
        <v>#DIV/0!</v>
      </c>
      <c r="G50" s="129"/>
      <c r="H50" s="134"/>
      <c r="I50" s="134"/>
      <c r="J50" s="134"/>
      <c r="K50" s="138"/>
      <c r="L50" s="134"/>
      <c r="M50" s="134"/>
    </row>
    <row r="51" spans="1:13" hidden="1" x14ac:dyDescent="0.25">
      <c r="A51" s="133"/>
      <c r="B51" s="138"/>
      <c r="C51" s="57"/>
      <c r="D51" s="58"/>
      <c r="E51" s="58"/>
      <c r="F51" s="19" t="e">
        <f t="shared" si="7"/>
        <v>#DIV/0!</v>
      </c>
      <c r="G51" s="58"/>
      <c r="H51" s="55"/>
      <c r="I51" s="55"/>
      <c r="J51" s="134"/>
      <c r="K51" s="138"/>
      <c r="L51" s="138"/>
      <c r="M51" s="133"/>
    </row>
    <row r="52" spans="1:13" hidden="1" x14ac:dyDescent="0.25">
      <c r="A52" s="133"/>
      <c r="B52" s="138"/>
      <c r="C52" s="57"/>
      <c r="D52" s="58"/>
      <c r="E52" s="58"/>
      <c r="F52" s="19" t="e">
        <f t="shared" si="7"/>
        <v>#DIV/0!</v>
      </c>
      <c r="G52" s="58"/>
      <c r="H52" s="55"/>
      <c r="I52" s="55"/>
      <c r="J52" s="135"/>
      <c r="K52" s="138"/>
      <c r="L52" s="138"/>
      <c r="M52" s="133"/>
    </row>
    <row r="53" spans="1:13" hidden="1" x14ac:dyDescent="0.25">
      <c r="A53" s="133"/>
      <c r="B53" s="138"/>
      <c r="C53" s="57"/>
      <c r="D53" s="58"/>
      <c r="E53" s="58"/>
      <c r="F53" s="19" t="e">
        <f t="shared" si="7"/>
        <v>#DIV/0!</v>
      </c>
      <c r="G53" s="58"/>
      <c r="H53" s="55"/>
      <c r="I53" s="55"/>
      <c r="J53" s="135"/>
      <c r="K53" s="138"/>
      <c r="L53" s="138"/>
      <c r="M53" s="133"/>
    </row>
    <row r="54" spans="1:13" ht="70.5" customHeight="1" x14ac:dyDescent="0.25">
      <c r="A54" s="130" t="s">
        <v>61</v>
      </c>
      <c r="B54" s="131" t="s">
        <v>64</v>
      </c>
      <c r="C54" s="20" t="s">
        <v>18</v>
      </c>
      <c r="D54" s="21">
        <f>D58+D62+D66+D70+D74+D78+D82+D86+D90+D94+D98+D102</f>
        <v>679184</v>
      </c>
      <c r="E54" s="21">
        <f t="shared" ref="E54" si="8">E58+E62+E66+E70+E74+E78+E82+E86+E90+E94+E98+E102</f>
        <v>675942.79999999993</v>
      </c>
      <c r="F54" s="19">
        <f t="shared" si="7"/>
        <v>99.522780277509469</v>
      </c>
      <c r="G54" s="23" t="s">
        <v>112</v>
      </c>
      <c r="H54" s="24">
        <v>1</v>
      </c>
      <c r="I54" s="24">
        <v>1</v>
      </c>
      <c r="J54" s="142"/>
      <c r="K54" s="138"/>
      <c r="L54" s="138"/>
      <c r="M54" s="133"/>
    </row>
    <row r="55" spans="1:13" ht="55.5" customHeight="1" x14ac:dyDescent="0.25">
      <c r="A55" s="130"/>
      <c r="B55" s="131"/>
      <c r="C55" s="20" t="s">
        <v>21</v>
      </c>
      <c r="D55" s="21">
        <f t="shared" ref="D55:E57" si="9">D59+D63+D67+D71+D75+D79+D83+D87+D91+D95+D99+D103</f>
        <v>44350.599999999991</v>
      </c>
      <c r="E55" s="21">
        <f>E59+E63+E67+E71+E75+E79+E83+E87+E91+E95+E99+E103</f>
        <v>44350.599999999991</v>
      </c>
      <c r="F55" s="19">
        <f t="shared" si="7"/>
        <v>100</v>
      </c>
      <c r="G55" s="57" t="s">
        <v>114</v>
      </c>
      <c r="H55" s="61">
        <v>1</v>
      </c>
      <c r="I55" s="61">
        <v>1</v>
      </c>
      <c r="J55" s="58"/>
      <c r="K55" s="147"/>
      <c r="L55" s="134"/>
      <c r="M55" s="134"/>
    </row>
    <row r="56" spans="1:13" ht="39" customHeight="1" x14ac:dyDescent="0.25">
      <c r="A56" s="130"/>
      <c r="B56" s="131"/>
      <c r="C56" s="20" t="s">
        <v>22</v>
      </c>
      <c r="D56" s="21">
        <f t="shared" si="9"/>
        <v>634833.4</v>
      </c>
      <c r="E56" s="21">
        <f>E60+E64+E68+E72+E76+E80+E84+E88+E92+E96+E100+E104</f>
        <v>631592.19999999995</v>
      </c>
      <c r="F56" s="25">
        <f t="shared" si="7"/>
        <v>99.489440851725803</v>
      </c>
      <c r="G56" s="23" t="s">
        <v>113</v>
      </c>
      <c r="H56" s="23">
        <v>100</v>
      </c>
      <c r="I56" s="23">
        <v>100</v>
      </c>
      <c r="J56" s="58"/>
      <c r="K56" s="147"/>
      <c r="L56" s="134"/>
      <c r="M56" s="134"/>
    </row>
    <row r="57" spans="1:13" ht="65.25" customHeight="1" x14ac:dyDescent="0.25">
      <c r="A57" s="130"/>
      <c r="B57" s="131"/>
      <c r="C57" s="20" t="s">
        <v>23</v>
      </c>
      <c r="D57" s="21">
        <f t="shared" si="9"/>
        <v>0</v>
      </c>
      <c r="E57" s="21">
        <f t="shared" si="9"/>
        <v>0</v>
      </c>
      <c r="F57" s="25" t="e">
        <f t="shared" si="7"/>
        <v>#DIV/0!</v>
      </c>
      <c r="G57" s="58" t="s">
        <v>112</v>
      </c>
      <c r="H57" s="61">
        <v>1</v>
      </c>
      <c r="I57" s="61">
        <v>1</v>
      </c>
      <c r="J57" s="60"/>
      <c r="K57" s="147"/>
      <c r="L57" s="134"/>
      <c r="M57" s="134"/>
    </row>
    <row r="58" spans="1:13" ht="51" customHeight="1" x14ac:dyDescent="0.25">
      <c r="A58" s="133" t="s">
        <v>63</v>
      </c>
      <c r="B58" s="133" t="s">
        <v>77</v>
      </c>
      <c r="C58" s="57" t="s">
        <v>18</v>
      </c>
      <c r="D58" s="67">
        <v>29010</v>
      </c>
      <c r="E58" s="67">
        <v>25919.599999999999</v>
      </c>
      <c r="F58" s="25">
        <f t="shared" si="7"/>
        <v>89.347121682178553</v>
      </c>
      <c r="G58" s="58" t="s">
        <v>111</v>
      </c>
      <c r="H58" s="61">
        <v>0.8</v>
      </c>
      <c r="I58" s="61">
        <v>0.81</v>
      </c>
      <c r="J58" s="27"/>
      <c r="K58" s="134"/>
      <c r="L58" s="134"/>
      <c r="M58" s="134"/>
    </row>
    <row r="59" spans="1:13" ht="15" customHeight="1" x14ac:dyDescent="0.25">
      <c r="A59" s="133"/>
      <c r="B59" s="133"/>
      <c r="C59" s="57" t="s">
        <v>21</v>
      </c>
      <c r="D59" s="67">
        <v>6</v>
      </c>
      <c r="E59" s="67">
        <v>6</v>
      </c>
      <c r="F59" s="25">
        <f t="shared" si="7"/>
        <v>100</v>
      </c>
      <c r="G59" s="58"/>
      <c r="H59" s="61"/>
      <c r="I59" s="61"/>
      <c r="J59" s="28"/>
      <c r="K59" s="138"/>
      <c r="L59" s="138"/>
      <c r="M59" s="134"/>
    </row>
    <row r="60" spans="1:13" x14ac:dyDescent="0.25">
      <c r="A60" s="133"/>
      <c r="B60" s="133"/>
      <c r="C60" s="57" t="s">
        <v>22</v>
      </c>
      <c r="D60" s="67">
        <f>D58-D59</f>
        <v>29004</v>
      </c>
      <c r="E60" s="67">
        <v>25913.599999999999</v>
      </c>
      <c r="F60" s="25">
        <f t="shared" si="7"/>
        <v>89.34491794235278</v>
      </c>
      <c r="G60" s="59"/>
      <c r="H60" s="58"/>
      <c r="I60" s="58"/>
      <c r="J60" s="29"/>
      <c r="K60" s="138"/>
      <c r="L60" s="138"/>
      <c r="M60" s="134"/>
    </row>
    <row r="61" spans="1:13" x14ac:dyDescent="0.25">
      <c r="A61" s="133"/>
      <c r="B61" s="133"/>
      <c r="C61" s="57" t="s">
        <v>23</v>
      </c>
      <c r="D61" s="67"/>
      <c r="E61" s="67"/>
      <c r="F61" s="19" t="e">
        <f t="shared" si="7"/>
        <v>#DIV/0!</v>
      </c>
      <c r="G61" s="30"/>
      <c r="H61" s="31"/>
      <c r="I61" s="31"/>
      <c r="J61" s="26"/>
      <c r="K61" s="138"/>
      <c r="L61" s="138"/>
      <c r="M61" s="134"/>
    </row>
    <row r="62" spans="1:13" ht="0.75" customHeight="1" thickBot="1" x14ac:dyDescent="0.3">
      <c r="A62" s="133"/>
      <c r="B62" s="138"/>
      <c r="C62" s="57"/>
      <c r="D62" s="58"/>
      <c r="E62" s="58"/>
      <c r="F62" s="19" t="e">
        <f t="shared" si="7"/>
        <v>#DIV/0!</v>
      </c>
      <c r="G62" s="55"/>
      <c r="H62" s="26"/>
      <c r="I62" s="26"/>
      <c r="J62" s="26"/>
      <c r="K62" s="138"/>
      <c r="L62" s="138"/>
      <c r="M62" s="134"/>
    </row>
    <row r="63" spans="1:13" ht="15.75" hidden="1" thickBot="1" x14ac:dyDescent="0.3">
      <c r="A63" s="133"/>
      <c r="B63" s="138"/>
      <c r="C63" s="57"/>
      <c r="D63" s="58"/>
      <c r="E63" s="22"/>
      <c r="F63" s="19" t="e">
        <f t="shared" si="7"/>
        <v>#DIV/0!</v>
      </c>
      <c r="G63" s="22"/>
      <c r="H63" s="22"/>
      <c r="I63" s="22"/>
      <c r="J63" s="22"/>
      <c r="K63" s="22"/>
      <c r="L63" s="22"/>
      <c r="M63" s="22"/>
    </row>
    <row r="64" spans="1:13" ht="15.75" hidden="1" thickBot="1" x14ac:dyDescent="0.3">
      <c r="A64" s="133"/>
      <c r="B64" s="138"/>
      <c r="C64" s="57"/>
      <c r="D64" s="58"/>
      <c r="E64" s="22"/>
      <c r="F64" s="19" t="e">
        <f t="shared" si="7"/>
        <v>#DIV/0!</v>
      </c>
      <c r="G64" s="22"/>
      <c r="H64" s="22"/>
      <c r="I64" s="22"/>
      <c r="J64" s="22"/>
      <c r="K64" s="22"/>
      <c r="L64" s="22"/>
      <c r="M64" s="22"/>
    </row>
    <row r="65" spans="1:13" ht="15.75" hidden="1" thickBot="1" x14ac:dyDescent="0.3">
      <c r="A65" s="133"/>
      <c r="B65" s="138"/>
      <c r="C65" s="57"/>
      <c r="D65" s="58"/>
      <c r="E65" s="22"/>
      <c r="F65" s="19" t="e">
        <f t="shared" si="7"/>
        <v>#DIV/0!</v>
      </c>
      <c r="G65" s="22"/>
      <c r="H65" s="22"/>
      <c r="I65" s="22"/>
      <c r="J65" s="22"/>
      <c r="K65" s="22"/>
      <c r="L65" s="22"/>
      <c r="M65" s="22"/>
    </row>
    <row r="66" spans="1:13" ht="15" customHeight="1" x14ac:dyDescent="0.25">
      <c r="A66" s="133" t="s">
        <v>62</v>
      </c>
      <c r="B66" s="144" t="s">
        <v>137</v>
      </c>
      <c r="C66" s="57" t="s">
        <v>18</v>
      </c>
      <c r="D66" s="67">
        <v>871.5</v>
      </c>
      <c r="E66" s="69">
        <v>871.5</v>
      </c>
      <c r="F66" s="19">
        <f t="shared" si="7"/>
        <v>100</v>
      </c>
      <c r="G66" s="22"/>
      <c r="H66" s="22"/>
      <c r="I66" s="22"/>
      <c r="J66" s="22"/>
      <c r="K66" s="22"/>
      <c r="L66" s="22"/>
      <c r="M66" s="22"/>
    </row>
    <row r="67" spans="1:13" x14ac:dyDescent="0.25">
      <c r="A67" s="133"/>
      <c r="B67" s="145"/>
      <c r="C67" s="57" t="s">
        <v>21</v>
      </c>
      <c r="D67" s="67">
        <v>871.5</v>
      </c>
      <c r="E67" s="69">
        <v>871.5</v>
      </c>
      <c r="F67" s="19">
        <f t="shared" si="7"/>
        <v>100</v>
      </c>
      <c r="G67" s="22"/>
      <c r="H67" s="22"/>
      <c r="I67" s="22"/>
      <c r="J67" s="22"/>
      <c r="K67" s="22"/>
      <c r="L67" s="22"/>
      <c r="M67" s="22"/>
    </row>
    <row r="68" spans="1:13" x14ac:dyDescent="0.25">
      <c r="A68" s="133"/>
      <c r="B68" s="145"/>
      <c r="C68" s="57" t="s">
        <v>22</v>
      </c>
      <c r="D68" s="58"/>
      <c r="E68" s="22"/>
      <c r="F68" s="19" t="e">
        <f t="shared" si="7"/>
        <v>#DIV/0!</v>
      </c>
      <c r="G68" s="22"/>
      <c r="H68" s="22"/>
      <c r="I68" s="22"/>
      <c r="J68" s="22"/>
      <c r="K68" s="22"/>
      <c r="L68" s="22"/>
      <c r="M68" s="22"/>
    </row>
    <row r="69" spans="1:13" ht="15.75" thickBot="1" x14ac:dyDescent="0.3">
      <c r="A69" s="133"/>
      <c r="B69" s="146"/>
      <c r="C69" s="57" t="s">
        <v>23</v>
      </c>
      <c r="D69" s="58"/>
      <c r="E69" s="22"/>
      <c r="F69" s="19" t="e">
        <f t="shared" si="7"/>
        <v>#DIV/0!</v>
      </c>
      <c r="G69" s="22"/>
      <c r="H69" s="22"/>
      <c r="I69" s="22"/>
      <c r="J69" s="22"/>
      <c r="K69" s="22"/>
      <c r="L69" s="22"/>
      <c r="M69" s="22"/>
    </row>
    <row r="70" spans="1:13" ht="15" customHeight="1" x14ac:dyDescent="0.25">
      <c r="A70" s="133" t="s">
        <v>65</v>
      </c>
      <c r="B70" s="144" t="s">
        <v>138</v>
      </c>
      <c r="C70" s="57" t="s">
        <v>18</v>
      </c>
      <c r="D70" s="67">
        <v>3913.9</v>
      </c>
      <c r="E70" s="69">
        <f>E71+E72</f>
        <v>3763.1</v>
      </c>
      <c r="F70" s="19">
        <f t="shared" si="7"/>
        <v>96.147065586754906</v>
      </c>
      <c r="G70" s="22"/>
      <c r="H70" s="22"/>
      <c r="I70" s="22"/>
      <c r="J70" s="22"/>
      <c r="K70" s="22"/>
      <c r="L70" s="22"/>
      <c r="M70" s="22"/>
    </row>
    <row r="71" spans="1:13" x14ac:dyDescent="0.25">
      <c r="A71" s="133"/>
      <c r="B71" s="145"/>
      <c r="C71" s="57" t="s">
        <v>21</v>
      </c>
      <c r="D71" s="67">
        <v>153.69999999999999</v>
      </c>
      <c r="E71" s="69">
        <v>153.69999999999999</v>
      </c>
      <c r="F71" s="19">
        <f t="shared" si="7"/>
        <v>100</v>
      </c>
      <c r="G71" s="22"/>
      <c r="H71" s="22"/>
      <c r="I71" s="22"/>
      <c r="J71" s="22"/>
      <c r="K71" s="22"/>
      <c r="L71" s="22"/>
      <c r="M71" s="22"/>
    </row>
    <row r="72" spans="1:13" x14ac:dyDescent="0.25">
      <c r="A72" s="133"/>
      <c r="B72" s="145"/>
      <c r="C72" s="57" t="s">
        <v>22</v>
      </c>
      <c r="D72" s="67">
        <f>D70-D71</f>
        <v>3760.2000000000003</v>
      </c>
      <c r="E72" s="69">
        <v>3609.4</v>
      </c>
      <c r="F72" s="19">
        <f t="shared" si="7"/>
        <v>95.98957502260518</v>
      </c>
      <c r="G72" s="22"/>
      <c r="H72" s="22"/>
      <c r="I72" s="22"/>
      <c r="J72" s="22"/>
      <c r="K72" s="22"/>
      <c r="L72" s="22"/>
      <c r="M72" s="22"/>
    </row>
    <row r="73" spans="1:13" ht="15.75" thickBot="1" x14ac:dyDescent="0.3">
      <c r="A73" s="133"/>
      <c r="B73" s="146"/>
      <c r="C73" s="57" t="s">
        <v>23</v>
      </c>
      <c r="D73" s="58"/>
      <c r="E73" s="22"/>
      <c r="F73" s="19" t="e">
        <f t="shared" si="7"/>
        <v>#DIV/0!</v>
      </c>
      <c r="G73" s="22"/>
      <c r="H73" s="22"/>
      <c r="I73" s="22"/>
      <c r="J73" s="22"/>
      <c r="K73" s="22"/>
      <c r="L73" s="22"/>
      <c r="M73" s="22"/>
    </row>
    <row r="74" spans="1:13" ht="15" customHeight="1" x14ac:dyDescent="0.25">
      <c r="A74" s="133" t="s">
        <v>66</v>
      </c>
      <c r="B74" s="144" t="s">
        <v>139</v>
      </c>
      <c r="C74" s="57" t="s">
        <v>18</v>
      </c>
      <c r="D74" s="67">
        <f>D75+D76+D77</f>
        <v>154.9</v>
      </c>
      <c r="E74" s="69">
        <v>154.9</v>
      </c>
      <c r="F74" s="19">
        <f t="shared" si="7"/>
        <v>100</v>
      </c>
      <c r="G74" s="22"/>
      <c r="H74" s="22"/>
      <c r="I74" s="22"/>
      <c r="J74" s="22"/>
      <c r="K74" s="22"/>
      <c r="L74" s="22"/>
      <c r="M74" s="22"/>
    </row>
    <row r="75" spans="1:13" x14ac:dyDescent="0.25">
      <c r="A75" s="133"/>
      <c r="B75" s="145"/>
      <c r="C75" s="57" t="s">
        <v>21</v>
      </c>
      <c r="D75" s="67">
        <v>154.9</v>
      </c>
      <c r="E75" s="69">
        <v>154.9</v>
      </c>
      <c r="F75" s="19">
        <f t="shared" si="7"/>
        <v>100</v>
      </c>
      <c r="G75" s="22"/>
      <c r="H75" s="22"/>
      <c r="I75" s="22"/>
      <c r="J75" s="22"/>
      <c r="K75" s="22"/>
      <c r="L75" s="22"/>
      <c r="M75" s="22"/>
    </row>
    <row r="76" spans="1:13" x14ac:dyDescent="0.25">
      <c r="A76" s="133"/>
      <c r="B76" s="145"/>
      <c r="C76" s="57" t="s">
        <v>22</v>
      </c>
      <c r="D76" s="58"/>
      <c r="E76" s="22"/>
      <c r="F76" s="19" t="e">
        <f t="shared" si="7"/>
        <v>#DIV/0!</v>
      </c>
      <c r="G76" s="22"/>
      <c r="H76" s="22"/>
      <c r="I76" s="22"/>
      <c r="J76" s="22"/>
      <c r="K76" s="22"/>
      <c r="L76" s="22"/>
      <c r="M76" s="22"/>
    </row>
    <row r="77" spans="1:13" ht="15.75" thickBot="1" x14ac:dyDescent="0.3">
      <c r="A77" s="133"/>
      <c r="B77" s="146"/>
      <c r="C77" s="57" t="s">
        <v>23</v>
      </c>
      <c r="D77" s="58"/>
      <c r="E77" s="22"/>
      <c r="F77" s="19" t="e">
        <f t="shared" si="7"/>
        <v>#DIV/0!</v>
      </c>
      <c r="G77" s="22"/>
      <c r="H77" s="22"/>
      <c r="I77" s="22"/>
      <c r="J77" s="22"/>
      <c r="K77" s="22"/>
      <c r="L77" s="22"/>
      <c r="M77" s="22"/>
    </row>
    <row r="78" spans="1:13" ht="15" customHeight="1" x14ac:dyDescent="0.25">
      <c r="A78" s="133" t="s">
        <v>78</v>
      </c>
      <c r="B78" s="148" t="s">
        <v>71</v>
      </c>
      <c r="C78" s="57" t="s">
        <v>18</v>
      </c>
      <c r="D78" s="67">
        <v>198204</v>
      </c>
      <c r="E78" s="69">
        <v>198204</v>
      </c>
      <c r="F78" s="19">
        <f t="shared" si="7"/>
        <v>100</v>
      </c>
      <c r="G78" s="22"/>
      <c r="H78" s="22"/>
      <c r="I78" s="22"/>
      <c r="J78" s="22"/>
      <c r="K78" s="22"/>
      <c r="L78" s="22"/>
      <c r="M78" s="22"/>
    </row>
    <row r="79" spans="1:13" x14ac:dyDescent="0.25">
      <c r="A79" s="133"/>
      <c r="B79" s="148"/>
      <c r="C79" s="57" t="s">
        <v>21</v>
      </c>
      <c r="D79" s="67"/>
      <c r="E79" s="69"/>
      <c r="F79" s="19" t="e">
        <f t="shared" si="7"/>
        <v>#DIV/0!</v>
      </c>
      <c r="G79" s="22"/>
      <c r="H79" s="22"/>
      <c r="I79" s="22"/>
      <c r="J79" s="22"/>
      <c r="K79" s="22"/>
      <c r="L79" s="22"/>
      <c r="M79" s="22"/>
    </row>
    <row r="80" spans="1:13" x14ac:dyDescent="0.25">
      <c r="A80" s="133"/>
      <c r="B80" s="148"/>
      <c r="C80" s="57" t="s">
        <v>22</v>
      </c>
      <c r="D80" s="67">
        <v>198204</v>
      </c>
      <c r="E80" s="69">
        <v>198204</v>
      </c>
      <c r="F80" s="19">
        <f t="shared" si="7"/>
        <v>100</v>
      </c>
      <c r="G80" s="22"/>
      <c r="H80" s="22"/>
      <c r="I80" s="22"/>
      <c r="J80" s="22"/>
      <c r="K80" s="22"/>
      <c r="L80" s="22"/>
      <c r="M80" s="22"/>
    </row>
    <row r="81" spans="1:13" x14ac:dyDescent="0.25">
      <c r="A81" s="133"/>
      <c r="B81" s="148"/>
      <c r="C81" s="57" t="s">
        <v>23</v>
      </c>
      <c r="D81" s="58"/>
      <c r="E81" s="22"/>
      <c r="F81" s="19" t="e">
        <f t="shared" si="7"/>
        <v>#DIV/0!</v>
      </c>
      <c r="G81" s="22"/>
      <c r="H81" s="22"/>
      <c r="I81" s="22"/>
      <c r="J81" s="22"/>
      <c r="K81" s="22"/>
      <c r="L81" s="22"/>
      <c r="M81" s="22"/>
    </row>
    <row r="82" spans="1:13" ht="15" customHeight="1" x14ac:dyDescent="0.25">
      <c r="A82" s="133" t="s">
        <v>80</v>
      </c>
      <c r="B82" s="148" t="s">
        <v>67</v>
      </c>
      <c r="C82" s="57" t="s">
        <v>18</v>
      </c>
      <c r="D82" s="67">
        <v>21333.5</v>
      </c>
      <c r="E82" s="69">
        <v>21333.5</v>
      </c>
      <c r="F82" s="19">
        <f t="shared" si="7"/>
        <v>100</v>
      </c>
      <c r="G82" s="22"/>
      <c r="H82" s="22"/>
      <c r="I82" s="22"/>
      <c r="J82" s="22"/>
      <c r="K82" s="22"/>
      <c r="L82" s="22"/>
      <c r="M82" s="22"/>
    </row>
    <row r="83" spans="1:13" x14ac:dyDescent="0.25">
      <c r="A83" s="133"/>
      <c r="B83" s="148"/>
      <c r="C83" s="57" t="s">
        <v>21</v>
      </c>
      <c r="D83" s="67">
        <v>21333.5</v>
      </c>
      <c r="E83" s="69">
        <v>21333.5</v>
      </c>
      <c r="F83" s="19">
        <f t="shared" si="7"/>
        <v>100</v>
      </c>
      <c r="G83" s="22"/>
      <c r="H83" s="22"/>
      <c r="I83" s="22"/>
      <c r="J83" s="22"/>
      <c r="K83" s="22"/>
      <c r="L83" s="22"/>
      <c r="M83" s="22"/>
    </row>
    <row r="84" spans="1:13" x14ac:dyDescent="0.25">
      <c r="A84" s="133"/>
      <c r="B84" s="148"/>
      <c r="C84" s="57" t="s">
        <v>22</v>
      </c>
      <c r="D84" s="58"/>
      <c r="E84" s="22"/>
      <c r="F84" s="19" t="e">
        <f t="shared" si="7"/>
        <v>#DIV/0!</v>
      </c>
      <c r="G84" s="22"/>
      <c r="H84" s="22"/>
      <c r="I84" s="22"/>
      <c r="J84" s="22"/>
      <c r="K84" s="22"/>
      <c r="L84" s="22"/>
      <c r="M84" s="22"/>
    </row>
    <row r="85" spans="1:13" x14ac:dyDescent="0.25">
      <c r="A85" s="133"/>
      <c r="B85" s="148"/>
      <c r="C85" s="57" t="s">
        <v>23</v>
      </c>
      <c r="D85" s="58"/>
      <c r="E85" s="22"/>
      <c r="F85" s="19" t="e">
        <f t="shared" si="7"/>
        <v>#DIV/0!</v>
      </c>
      <c r="G85" s="22"/>
      <c r="H85" s="22"/>
      <c r="I85" s="22"/>
      <c r="J85" s="22"/>
      <c r="K85" s="22"/>
      <c r="L85" s="22"/>
      <c r="M85" s="22"/>
    </row>
    <row r="86" spans="1:13" ht="15" customHeight="1" x14ac:dyDescent="0.25">
      <c r="A86" s="133" t="s">
        <v>89</v>
      </c>
      <c r="B86" s="149" t="s">
        <v>140</v>
      </c>
      <c r="C86" s="57" t="s">
        <v>18</v>
      </c>
      <c r="D86" s="69">
        <v>422055</v>
      </c>
      <c r="E86" s="69">
        <v>422055</v>
      </c>
      <c r="F86" s="19">
        <f t="shared" si="7"/>
        <v>100</v>
      </c>
      <c r="G86" s="22"/>
      <c r="H86" s="22"/>
      <c r="I86" s="22"/>
      <c r="J86" s="22"/>
      <c r="K86" s="22"/>
      <c r="L86" s="22"/>
      <c r="M86" s="22"/>
    </row>
    <row r="87" spans="1:13" x14ac:dyDescent="0.25">
      <c r="A87" s="133"/>
      <c r="B87" s="149"/>
      <c r="C87" s="57" t="s">
        <v>21</v>
      </c>
      <c r="D87" s="152">
        <v>20905.3</v>
      </c>
      <c r="E87" s="152">
        <v>20905.3</v>
      </c>
      <c r="F87" s="19">
        <f t="shared" si="7"/>
        <v>100</v>
      </c>
      <c r="G87" s="22"/>
      <c r="H87" s="22"/>
      <c r="I87" s="22"/>
      <c r="J87" s="22"/>
      <c r="K87" s="22"/>
      <c r="L87" s="22"/>
      <c r="M87" s="22"/>
    </row>
    <row r="88" spans="1:13" x14ac:dyDescent="0.25">
      <c r="A88" s="133"/>
      <c r="B88" s="149"/>
      <c r="C88" s="57" t="s">
        <v>22</v>
      </c>
      <c r="D88" s="153">
        <v>401149.7</v>
      </c>
      <c r="E88" s="152">
        <v>401149.7</v>
      </c>
      <c r="F88" s="19">
        <f t="shared" si="7"/>
        <v>100</v>
      </c>
      <c r="G88" s="22"/>
      <c r="H88" s="22"/>
      <c r="I88" s="22"/>
      <c r="J88" s="22"/>
      <c r="K88" s="22"/>
      <c r="L88" s="22"/>
      <c r="M88" s="22"/>
    </row>
    <row r="89" spans="1:13" x14ac:dyDescent="0.25">
      <c r="A89" s="133"/>
      <c r="B89" s="149"/>
      <c r="C89" s="57" t="s">
        <v>23</v>
      </c>
      <c r="D89" s="58"/>
      <c r="E89" s="22"/>
      <c r="F89" s="19" t="e">
        <f t="shared" si="7"/>
        <v>#DIV/0!</v>
      </c>
      <c r="G89" s="22"/>
      <c r="H89" s="22"/>
      <c r="I89" s="22"/>
      <c r="J89" s="22"/>
      <c r="K89" s="22"/>
      <c r="L89" s="22"/>
      <c r="M89" s="22"/>
    </row>
    <row r="90" spans="1:13" ht="15.75" customHeight="1" x14ac:dyDescent="0.25">
      <c r="A90" s="133" t="s">
        <v>81</v>
      </c>
      <c r="B90" s="149" t="s">
        <v>91</v>
      </c>
      <c r="C90" s="57" t="s">
        <v>18</v>
      </c>
      <c r="D90" s="67">
        <v>142.19999999999999</v>
      </c>
      <c r="E90" s="69">
        <v>142.19999999999999</v>
      </c>
      <c r="F90" s="19">
        <f t="shared" si="7"/>
        <v>100</v>
      </c>
      <c r="G90" s="22"/>
      <c r="H90" s="22"/>
      <c r="I90" s="22"/>
      <c r="J90" s="22"/>
      <c r="K90" s="22"/>
      <c r="L90" s="22"/>
      <c r="M90" s="22"/>
    </row>
    <row r="91" spans="1:13" x14ac:dyDescent="0.25">
      <c r="A91" s="133"/>
      <c r="B91" s="149"/>
      <c r="C91" s="57" t="s">
        <v>21</v>
      </c>
      <c r="D91" s="67">
        <v>142.19999999999999</v>
      </c>
      <c r="E91" s="69">
        <v>142.19999999999999</v>
      </c>
      <c r="F91" s="19">
        <f t="shared" si="7"/>
        <v>100</v>
      </c>
      <c r="G91" s="22"/>
      <c r="H91" s="22"/>
      <c r="I91" s="22"/>
      <c r="J91" s="22"/>
      <c r="K91" s="22"/>
      <c r="L91" s="22"/>
      <c r="M91" s="22"/>
    </row>
    <row r="92" spans="1:13" x14ac:dyDescent="0.25">
      <c r="A92" s="133"/>
      <c r="B92" s="149"/>
      <c r="C92" s="57" t="s">
        <v>22</v>
      </c>
      <c r="D92" s="58"/>
      <c r="E92" s="22"/>
      <c r="F92" s="19" t="e">
        <f t="shared" si="7"/>
        <v>#DIV/0!</v>
      </c>
      <c r="G92" s="22"/>
      <c r="H92" s="22"/>
      <c r="I92" s="22"/>
      <c r="J92" s="22"/>
      <c r="K92" s="22"/>
      <c r="L92" s="22"/>
      <c r="M92" s="22"/>
    </row>
    <row r="93" spans="1:13" x14ac:dyDescent="0.25">
      <c r="A93" s="133"/>
      <c r="B93" s="149"/>
      <c r="C93" s="57" t="s">
        <v>23</v>
      </c>
      <c r="D93" s="58"/>
      <c r="E93" s="22"/>
      <c r="F93" s="19" t="e">
        <f t="shared" si="7"/>
        <v>#DIV/0!</v>
      </c>
      <c r="G93" s="22"/>
      <c r="H93" s="22"/>
      <c r="I93" s="22"/>
      <c r="J93" s="22"/>
      <c r="K93" s="22"/>
      <c r="L93" s="22"/>
      <c r="M93" s="22"/>
    </row>
    <row r="94" spans="1:13" ht="15.75" customHeight="1" x14ac:dyDescent="0.25">
      <c r="A94" s="133" t="s">
        <v>82</v>
      </c>
      <c r="B94" s="149" t="s">
        <v>90</v>
      </c>
      <c r="C94" s="57" t="s">
        <v>18</v>
      </c>
      <c r="D94" s="67">
        <v>699.5</v>
      </c>
      <c r="E94" s="69">
        <v>699.5</v>
      </c>
      <c r="F94" s="19">
        <f t="shared" si="7"/>
        <v>100</v>
      </c>
      <c r="G94" s="22"/>
      <c r="H94" s="22"/>
      <c r="I94" s="22"/>
      <c r="J94" s="22"/>
      <c r="K94" s="22"/>
      <c r="L94" s="22"/>
      <c r="M94" s="22"/>
    </row>
    <row r="95" spans="1:13" x14ac:dyDescent="0.25">
      <c r="A95" s="133"/>
      <c r="B95" s="149"/>
      <c r="C95" s="57" t="s">
        <v>21</v>
      </c>
      <c r="D95" s="67">
        <v>699.5</v>
      </c>
      <c r="E95" s="69">
        <v>699.5</v>
      </c>
      <c r="F95" s="19">
        <f t="shared" si="7"/>
        <v>100</v>
      </c>
      <c r="G95" s="22"/>
      <c r="H95" s="22"/>
      <c r="I95" s="22"/>
      <c r="J95" s="22"/>
      <c r="K95" s="22"/>
      <c r="L95" s="22"/>
      <c r="M95" s="22"/>
    </row>
    <row r="96" spans="1:13" x14ac:dyDescent="0.25">
      <c r="A96" s="133"/>
      <c r="B96" s="149"/>
      <c r="C96" s="57" t="s">
        <v>22</v>
      </c>
      <c r="D96" s="58"/>
      <c r="E96" s="22"/>
      <c r="F96" s="19" t="e">
        <f t="shared" si="7"/>
        <v>#DIV/0!</v>
      </c>
      <c r="G96" s="22"/>
      <c r="H96" s="22"/>
      <c r="I96" s="22"/>
      <c r="J96" s="22"/>
      <c r="K96" s="22"/>
      <c r="L96" s="22"/>
      <c r="M96" s="22"/>
    </row>
    <row r="97" spans="1:13" x14ac:dyDescent="0.25">
      <c r="A97" s="133"/>
      <c r="B97" s="149"/>
      <c r="C97" s="57" t="s">
        <v>23</v>
      </c>
      <c r="D97" s="58"/>
      <c r="E97" s="22"/>
      <c r="F97" s="19" t="e">
        <f t="shared" si="7"/>
        <v>#DIV/0!</v>
      </c>
      <c r="G97" s="22"/>
      <c r="H97" s="22"/>
      <c r="I97" s="22"/>
      <c r="J97" s="22"/>
      <c r="K97" s="22"/>
      <c r="L97" s="22"/>
      <c r="M97" s="22"/>
    </row>
    <row r="98" spans="1:13" ht="15.75" customHeight="1" x14ac:dyDescent="0.25">
      <c r="A98" s="133" t="s">
        <v>102</v>
      </c>
      <c r="B98" s="149" t="s">
        <v>101</v>
      </c>
      <c r="C98" s="57" t="s">
        <v>18</v>
      </c>
      <c r="D98" s="67">
        <f>D99+D100+D101</f>
        <v>515.5</v>
      </c>
      <c r="E98" s="69">
        <v>515.5</v>
      </c>
      <c r="F98" s="19">
        <f t="shared" ref="F98:F141" si="10">E98/D98*100</f>
        <v>100</v>
      </c>
      <c r="G98" s="22"/>
      <c r="H98" s="22"/>
      <c r="I98" s="22"/>
      <c r="J98" s="22"/>
      <c r="K98" s="22"/>
      <c r="L98" s="22"/>
      <c r="M98" s="22"/>
    </row>
    <row r="99" spans="1:13" x14ac:dyDescent="0.25">
      <c r="A99" s="133"/>
      <c r="B99" s="149"/>
      <c r="C99" s="57" t="s">
        <v>21</v>
      </c>
      <c r="D99" s="67">
        <v>15.5</v>
      </c>
      <c r="E99" s="69">
        <v>15.5</v>
      </c>
      <c r="F99" s="19">
        <f t="shared" si="10"/>
        <v>100</v>
      </c>
      <c r="G99" s="22"/>
      <c r="H99" s="22"/>
      <c r="I99" s="22"/>
      <c r="J99" s="22"/>
      <c r="K99" s="22"/>
      <c r="L99" s="22"/>
      <c r="M99" s="22"/>
    </row>
    <row r="100" spans="1:13" x14ac:dyDescent="0.25">
      <c r="A100" s="133"/>
      <c r="B100" s="149"/>
      <c r="C100" s="57" t="s">
        <v>22</v>
      </c>
      <c r="D100" s="67">
        <v>500</v>
      </c>
      <c r="E100" s="69">
        <v>500</v>
      </c>
      <c r="F100" s="19">
        <f t="shared" si="10"/>
        <v>100</v>
      </c>
      <c r="G100" s="22"/>
      <c r="H100" s="22"/>
      <c r="I100" s="22"/>
      <c r="J100" s="22"/>
      <c r="K100" s="22"/>
      <c r="L100" s="22"/>
      <c r="M100" s="22"/>
    </row>
    <row r="101" spans="1:13" x14ac:dyDescent="0.25">
      <c r="A101" s="133"/>
      <c r="B101" s="149"/>
      <c r="C101" s="57" t="s">
        <v>23</v>
      </c>
      <c r="D101" s="58"/>
      <c r="E101" s="22"/>
      <c r="F101" s="19" t="e">
        <f t="shared" si="10"/>
        <v>#DIV/0!</v>
      </c>
      <c r="G101" s="22"/>
      <c r="H101" s="22"/>
      <c r="I101" s="22"/>
      <c r="J101" s="22"/>
      <c r="K101" s="22"/>
      <c r="L101" s="22"/>
      <c r="M101" s="22"/>
    </row>
    <row r="102" spans="1:13" ht="15.75" customHeight="1" x14ac:dyDescent="0.25">
      <c r="A102" s="133" t="s">
        <v>103</v>
      </c>
      <c r="B102" s="149" t="s">
        <v>146</v>
      </c>
      <c r="C102" s="57" t="s">
        <v>18</v>
      </c>
      <c r="D102" s="67">
        <f>D103+D104+D105</f>
        <v>2284</v>
      </c>
      <c r="E102" s="69">
        <v>2284</v>
      </c>
      <c r="F102" s="19">
        <f t="shared" si="10"/>
        <v>100</v>
      </c>
      <c r="G102" s="22"/>
      <c r="H102" s="22"/>
      <c r="I102" s="22"/>
      <c r="J102" s="22"/>
      <c r="K102" s="22"/>
      <c r="L102" s="22"/>
      <c r="M102" s="22"/>
    </row>
    <row r="103" spans="1:13" x14ac:dyDescent="0.25">
      <c r="A103" s="133"/>
      <c r="B103" s="149"/>
      <c r="C103" s="57" t="s">
        <v>21</v>
      </c>
      <c r="D103" s="67">
        <v>68.5</v>
      </c>
      <c r="E103" s="69">
        <v>68.5</v>
      </c>
      <c r="F103" s="19">
        <f t="shared" si="10"/>
        <v>100</v>
      </c>
      <c r="G103" s="22"/>
      <c r="H103" s="22"/>
      <c r="I103" s="22"/>
      <c r="J103" s="22"/>
      <c r="K103" s="22"/>
      <c r="L103" s="22"/>
      <c r="M103" s="22"/>
    </row>
    <row r="104" spans="1:13" x14ac:dyDescent="0.25">
      <c r="A104" s="133"/>
      <c r="B104" s="149"/>
      <c r="C104" s="57" t="s">
        <v>22</v>
      </c>
      <c r="D104" s="67">
        <v>2215.5</v>
      </c>
      <c r="E104" s="69">
        <v>2215.5</v>
      </c>
      <c r="F104" s="19">
        <f t="shared" si="10"/>
        <v>100</v>
      </c>
      <c r="G104" s="22"/>
      <c r="H104" s="22"/>
      <c r="I104" s="22"/>
      <c r="J104" s="22"/>
      <c r="K104" s="22"/>
      <c r="L104" s="22"/>
      <c r="M104" s="22"/>
    </row>
    <row r="105" spans="1:13" x14ac:dyDescent="0.25">
      <c r="A105" s="133"/>
      <c r="B105" s="149"/>
      <c r="C105" s="57" t="s">
        <v>23</v>
      </c>
      <c r="D105" s="58"/>
      <c r="E105" s="22"/>
      <c r="F105" s="19" t="e">
        <f t="shared" si="10"/>
        <v>#DIV/0!</v>
      </c>
      <c r="G105" s="33"/>
      <c r="H105" s="33"/>
      <c r="I105" s="33"/>
      <c r="J105" s="22"/>
      <c r="K105" s="22"/>
      <c r="L105" s="22"/>
      <c r="M105" s="22"/>
    </row>
    <row r="106" spans="1:13" ht="15" customHeight="1" x14ac:dyDescent="0.25">
      <c r="A106" s="130" t="s">
        <v>68</v>
      </c>
      <c r="B106" s="131" t="s">
        <v>96</v>
      </c>
      <c r="C106" s="20" t="s">
        <v>18</v>
      </c>
      <c r="D106" s="21">
        <f>+D110+D114+D118</f>
        <v>4441.7000000000007</v>
      </c>
      <c r="E106" s="21">
        <f>+E110+E114+E118</f>
        <v>4369.1000000000004</v>
      </c>
      <c r="F106" s="25">
        <f t="shared" si="10"/>
        <v>98.365490690501375</v>
      </c>
      <c r="G106" s="133" t="s">
        <v>110</v>
      </c>
      <c r="H106" s="150">
        <v>1</v>
      </c>
      <c r="I106" s="150">
        <v>1</v>
      </c>
      <c r="J106" s="32"/>
      <c r="K106" s="22"/>
      <c r="L106" s="22"/>
      <c r="M106" s="22"/>
    </row>
    <row r="107" spans="1:13" x14ac:dyDescent="0.25">
      <c r="A107" s="130"/>
      <c r="B107" s="131"/>
      <c r="C107" s="20" t="s">
        <v>21</v>
      </c>
      <c r="D107" s="21">
        <f t="shared" ref="D107:E109" si="11">+D111+D115+D119</f>
        <v>242.4</v>
      </c>
      <c r="E107" s="21">
        <f t="shared" si="11"/>
        <v>237.3</v>
      </c>
      <c r="F107" s="25">
        <f t="shared" si="10"/>
        <v>97.896039603960389</v>
      </c>
      <c r="G107" s="140"/>
      <c r="H107" s="141"/>
      <c r="I107" s="141"/>
      <c r="J107" s="32"/>
      <c r="K107" s="22"/>
      <c r="L107" s="22"/>
      <c r="M107" s="22"/>
    </row>
    <row r="108" spans="1:13" x14ac:dyDescent="0.25">
      <c r="A108" s="130"/>
      <c r="B108" s="131"/>
      <c r="C108" s="20" t="s">
        <v>22</v>
      </c>
      <c r="D108" s="21">
        <f t="shared" si="11"/>
        <v>4199.3</v>
      </c>
      <c r="E108" s="21">
        <f t="shared" si="11"/>
        <v>4131.8</v>
      </c>
      <c r="F108" s="25">
        <f t="shared" si="10"/>
        <v>98.392589241063988</v>
      </c>
      <c r="G108" s="140"/>
      <c r="H108" s="141"/>
      <c r="I108" s="141"/>
      <c r="J108" s="32"/>
      <c r="K108" s="22"/>
      <c r="L108" s="22"/>
      <c r="M108" s="22"/>
    </row>
    <row r="109" spans="1:13" ht="15.75" thickBot="1" x14ac:dyDescent="0.3">
      <c r="A109" s="130"/>
      <c r="B109" s="131"/>
      <c r="C109" s="20" t="s">
        <v>23</v>
      </c>
      <c r="D109" s="21">
        <f t="shared" si="11"/>
        <v>0</v>
      </c>
      <c r="E109" s="21">
        <f t="shared" si="11"/>
        <v>0</v>
      </c>
      <c r="F109" s="19" t="e">
        <f t="shared" si="10"/>
        <v>#DIV/0!</v>
      </c>
      <c r="G109" s="34"/>
      <c r="H109" s="34"/>
      <c r="I109" s="34"/>
      <c r="J109" s="22"/>
      <c r="K109" s="22"/>
      <c r="L109" s="22"/>
      <c r="M109" s="22"/>
    </row>
    <row r="110" spans="1:13" ht="15" customHeight="1" x14ac:dyDescent="0.25">
      <c r="A110" s="133" t="s">
        <v>97</v>
      </c>
      <c r="B110" s="80" t="s">
        <v>142</v>
      </c>
      <c r="C110" s="57" t="s">
        <v>18</v>
      </c>
      <c r="D110" s="67">
        <v>2499.3000000000002</v>
      </c>
      <c r="E110" s="67">
        <v>2431.8000000000002</v>
      </c>
      <c r="F110" s="19">
        <f t="shared" si="10"/>
        <v>97.299243788260711</v>
      </c>
      <c r="G110" s="22"/>
      <c r="H110" s="22"/>
      <c r="I110" s="22"/>
      <c r="J110" s="22"/>
      <c r="K110" s="22"/>
      <c r="L110" s="22"/>
      <c r="M110" s="22"/>
    </row>
    <row r="111" spans="1:13" x14ac:dyDescent="0.25">
      <c r="A111" s="133"/>
      <c r="B111" s="81"/>
      <c r="C111" s="57" t="s">
        <v>21</v>
      </c>
      <c r="D111" s="67"/>
      <c r="E111" s="67"/>
      <c r="F111" s="19" t="e">
        <f t="shared" si="10"/>
        <v>#DIV/0!</v>
      </c>
      <c r="G111" s="22"/>
      <c r="H111" s="22"/>
      <c r="I111" s="22"/>
      <c r="J111" s="22"/>
      <c r="K111" s="22"/>
      <c r="L111" s="22"/>
      <c r="M111" s="22"/>
    </row>
    <row r="112" spans="1:13" x14ac:dyDescent="0.25">
      <c r="A112" s="133"/>
      <c r="B112" s="81"/>
      <c r="C112" s="57" t="s">
        <v>22</v>
      </c>
      <c r="D112" s="67">
        <f>980.2+1519.1</f>
        <v>2499.3000000000002</v>
      </c>
      <c r="E112" s="67">
        <v>2431.8000000000002</v>
      </c>
      <c r="F112" s="19">
        <f t="shared" si="10"/>
        <v>97.299243788260711</v>
      </c>
      <c r="G112" s="22"/>
      <c r="H112" s="22"/>
      <c r="I112" s="22"/>
      <c r="J112" s="22"/>
      <c r="K112" s="22"/>
      <c r="L112" s="22"/>
      <c r="M112" s="22"/>
    </row>
    <row r="113" spans="1:13" ht="15.75" thickBot="1" x14ac:dyDescent="0.3">
      <c r="A113" s="133"/>
      <c r="B113" s="82"/>
      <c r="C113" s="57" t="s">
        <v>23</v>
      </c>
      <c r="D113" s="58"/>
      <c r="E113" s="58"/>
      <c r="F113" s="19" t="e">
        <f t="shared" si="10"/>
        <v>#DIV/0!</v>
      </c>
      <c r="G113" s="22"/>
      <c r="H113" s="22"/>
      <c r="I113" s="22"/>
      <c r="J113" s="22"/>
      <c r="K113" s="22"/>
      <c r="L113" s="22"/>
      <c r="M113" s="22"/>
    </row>
    <row r="114" spans="1:13" ht="15" customHeight="1" x14ac:dyDescent="0.25">
      <c r="A114" s="133" t="s">
        <v>79</v>
      </c>
      <c r="B114" s="80" t="s">
        <v>144</v>
      </c>
      <c r="C114" s="57" t="s">
        <v>18</v>
      </c>
      <c r="D114" s="67">
        <v>114.4</v>
      </c>
      <c r="E114" s="67">
        <v>109.3</v>
      </c>
      <c r="F114" s="19">
        <f t="shared" si="10"/>
        <v>95.541958041958026</v>
      </c>
      <c r="G114" s="22"/>
      <c r="H114" s="22"/>
      <c r="I114" s="22"/>
      <c r="J114" s="22"/>
      <c r="K114" s="22"/>
      <c r="L114" s="22"/>
      <c r="M114" s="22"/>
    </row>
    <row r="115" spans="1:13" x14ac:dyDescent="0.25">
      <c r="A115" s="133"/>
      <c r="B115" s="81"/>
      <c r="C115" s="57" t="s">
        <v>21</v>
      </c>
      <c r="D115" s="67">
        <v>114.4</v>
      </c>
      <c r="E115" s="67">
        <v>109.3</v>
      </c>
      <c r="F115" s="19">
        <f t="shared" si="10"/>
        <v>95.541958041958026</v>
      </c>
      <c r="G115" s="22"/>
      <c r="H115" s="22"/>
      <c r="I115" s="22"/>
      <c r="J115" s="22"/>
      <c r="K115" s="22"/>
      <c r="L115" s="22"/>
      <c r="M115" s="22"/>
    </row>
    <row r="116" spans="1:13" x14ac:dyDescent="0.25">
      <c r="A116" s="133"/>
      <c r="B116" s="81"/>
      <c r="C116" s="57" t="s">
        <v>22</v>
      </c>
      <c r="D116" s="67"/>
      <c r="E116" s="67"/>
      <c r="F116" s="19" t="e">
        <f t="shared" si="10"/>
        <v>#DIV/0!</v>
      </c>
      <c r="G116" s="22"/>
      <c r="H116" s="22"/>
      <c r="I116" s="22"/>
      <c r="J116" s="22"/>
      <c r="K116" s="22"/>
      <c r="L116" s="22"/>
      <c r="M116" s="22"/>
    </row>
    <row r="117" spans="1:13" ht="15.75" thickBot="1" x14ac:dyDescent="0.3">
      <c r="A117" s="133"/>
      <c r="B117" s="82"/>
      <c r="C117" s="57" t="s">
        <v>23</v>
      </c>
      <c r="D117" s="58"/>
      <c r="E117" s="58"/>
      <c r="F117" s="19" t="e">
        <f t="shared" si="10"/>
        <v>#DIV/0!</v>
      </c>
      <c r="G117" s="22"/>
      <c r="H117" s="22"/>
      <c r="I117" s="22"/>
      <c r="J117" s="22"/>
      <c r="K117" s="22"/>
      <c r="L117" s="22"/>
      <c r="M117" s="22"/>
    </row>
    <row r="118" spans="1:13" ht="15" customHeight="1" x14ac:dyDescent="0.25">
      <c r="A118" s="133" t="s">
        <v>78</v>
      </c>
      <c r="B118" s="144" t="s">
        <v>143</v>
      </c>
      <c r="C118" s="57" t="s">
        <v>18</v>
      </c>
      <c r="D118" s="67">
        <v>1828</v>
      </c>
      <c r="E118" s="67">
        <v>1828</v>
      </c>
      <c r="F118" s="19">
        <f t="shared" si="10"/>
        <v>100</v>
      </c>
      <c r="G118" s="22"/>
      <c r="H118" s="22"/>
      <c r="I118" s="22"/>
      <c r="J118" s="22"/>
      <c r="K118" s="22"/>
      <c r="L118" s="22"/>
      <c r="M118" s="22"/>
    </row>
    <row r="119" spans="1:13" x14ac:dyDescent="0.25">
      <c r="A119" s="133"/>
      <c r="B119" s="145"/>
      <c r="C119" s="57" t="s">
        <v>21</v>
      </c>
      <c r="D119" s="67">
        <v>128</v>
      </c>
      <c r="E119" s="67">
        <v>128</v>
      </c>
      <c r="F119" s="19">
        <f t="shared" si="10"/>
        <v>100</v>
      </c>
      <c r="G119" s="22"/>
      <c r="H119" s="22"/>
      <c r="I119" s="22"/>
      <c r="J119" s="22"/>
      <c r="K119" s="22"/>
      <c r="L119" s="22"/>
      <c r="M119" s="22"/>
    </row>
    <row r="120" spans="1:13" x14ac:dyDescent="0.25">
      <c r="A120" s="133"/>
      <c r="B120" s="145"/>
      <c r="C120" s="57" t="s">
        <v>22</v>
      </c>
      <c r="D120" s="67">
        <v>1700</v>
      </c>
      <c r="E120" s="67">
        <v>1700</v>
      </c>
      <c r="F120" s="19">
        <f t="shared" si="10"/>
        <v>100</v>
      </c>
      <c r="G120" s="22"/>
      <c r="H120" s="22"/>
      <c r="I120" s="22"/>
      <c r="J120" s="22"/>
      <c r="K120" s="22"/>
      <c r="L120" s="22"/>
      <c r="M120" s="22"/>
    </row>
    <row r="121" spans="1:13" ht="25.5" customHeight="1" thickBot="1" x14ac:dyDescent="0.3">
      <c r="A121" s="133"/>
      <c r="B121" s="146"/>
      <c r="C121" s="57" t="s">
        <v>23</v>
      </c>
      <c r="D121" s="58"/>
      <c r="E121" s="58"/>
      <c r="F121" s="19" t="e">
        <f t="shared" si="10"/>
        <v>#DIV/0!</v>
      </c>
      <c r="G121" s="22"/>
      <c r="H121" s="22"/>
      <c r="I121" s="22"/>
      <c r="J121" s="22"/>
      <c r="K121" s="22"/>
      <c r="L121" s="22"/>
      <c r="M121" s="22"/>
    </row>
    <row r="122" spans="1:13" ht="36.75" customHeight="1" x14ac:dyDescent="0.25">
      <c r="A122" s="130" t="s">
        <v>69</v>
      </c>
      <c r="B122" s="131" t="s">
        <v>98</v>
      </c>
      <c r="C122" s="20" t="s">
        <v>18</v>
      </c>
      <c r="D122" s="21">
        <f>D126+D130+D134+D138</f>
        <v>14157.4</v>
      </c>
      <c r="E122" s="21">
        <f>E126+E130+E134+E138</f>
        <v>14157.4</v>
      </c>
      <c r="F122" s="25">
        <f t="shared" si="10"/>
        <v>100</v>
      </c>
      <c r="G122" s="57" t="s">
        <v>109</v>
      </c>
      <c r="H122" s="61">
        <v>0.8</v>
      </c>
      <c r="I122" s="61">
        <v>0.7</v>
      </c>
      <c r="J122" s="58" t="s">
        <v>108</v>
      </c>
      <c r="K122" s="32"/>
      <c r="L122" s="22"/>
      <c r="M122" s="22"/>
    </row>
    <row r="123" spans="1:13" ht="77.25" x14ac:dyDescent="0.25">
      <c r="A123" s="130"/>
      <c r="B123" s="131"/>
      <c r="C123" s="20" t="s">
        <v>21</v>
      </c>
      <c r="D123" s="21">
        <f t="shared" ref="D123:E125" si="12">D127+D131+D135+D139</f>
        <v>13961.3</v>
      </c>
      <c r="E123" s="21">
        <f t="shared" si="12"/>
        <v>13961.3</v>
      </c>
      <c r="F123" s="25">
        <f t="shared" si="10"/>
        <v>100</v>
      </c>
      <c r="G123" s="57" t="s">
        <v>107</v>
      </c>
      <c r="H123" s="61">
        <v>1</v>
      </c>
      <c r="I123" s="61">
        <v>1</v>
      </c>
      <c r="J123" s="58"/>
      <c r="K123" s="32"/>
      <c r="L123" s="22"/>
      <c r="M123" s="22"/>
    </row>
    <row r="124" spans="1:13" ht="39.75" customHeight="1" x14ac:dyDescent="0.25">
      <c r="A124" s="130"/>
      <c r="B124" s="131"/>
      <c r="C124" s="20" t="s">
        <v>22</v>
      </c>
      <c r="D124" s="21">
        <f t="shared" si="12"/>
        <v>196.1</v>
      </c>
      <c r="E124" s="21">
        <f t="shared" si="12"/>
        <v>196.1</v>
      </c>
      <c r="F124" s="25">
        <f t="shared" si="10"/>
        <v>100</v>
      </c>
      <c r="G124" s="129" t="s">
        <v>106</v>
      </c>
      <c r="H124" s="151">
        <v>0.6</v>
      </c>
      <c r="I124" s="151">
        <v>0.62</v>
      </c>
      <c r="J124" s="134"/>
      <c r="K124" s="32"/>
      <c r="L124" s="22"/>
      <c r="M124" s="22"/>
    </row>
    <row r="125" spans="1:13" x14ac:dyDescent="0.25">
      <c r="A125" s="130"/>
      <c r="B125" s="131"/>
      <c r="C125" s="20" t="s">
        <v>23</v>
      </c>
      <c r="D125" s="21">
        <f t="shared" si="12"/>
        <v>0</v>
      </c>
      <c r="E125" s="21">
        <f t="shared" si="12"/>
        <v>0</v>
      </c>
      <c r="F125" s="25" t="e">
        <f t="shared" si="10"/>
        <v>#DIV/0!</v>
      </c>
      <c r="G125" s="129"/>
      <c r="H125" s="134"/>
      <c r="I125" s="134"/>
      <c r="J125" s="134"/>
      <c r="K125" s="32"/>
      <c r="L125" s="22"/>
      <c r="M125" s="22"/>
    </row>
    <row r="126" spans="1:13" ht="15" customHeight="1" x14ac:dyDescent="0.25">
      <c r="A126" s="133" t="s">
        <v>63</v>
      </c>
      <c r="B126" s="138" t="s">
        <v>104</v>
      </c>
      <c r="C126" s="57" t="s">
        <v>18</v>
      </c>
      <c r="D126" s="67">
        <f>D127+D128+D129</f>
        <v>12073.1</v>
      </c>
      <c r="E126" s="67">
        <f>E127+E128+E129</f>
        <v>12073.1</v>
      </c>
      <c r="F126" s="19">
        <f t="shared" si="10"/>
        <v>100</v>
      </c>
      <c r="G126" s="34"/>
      <c r="H126" s="34"/>
      <c r="I126" s="34"/>
      <c r="J126" s="34"/>
      <c r="K126" s="22"/>
      <c r="L126" s="22"/>
      <c r="M126" s="22"/>
    </row>
    <row r="127" spans="1:13" x14ac:dyDescent="0.25">
      <c r="A127" s="133"/>
      <c r="B127" s="138"/>
      <c r="C127" s="57" t="s">
        <v>21</v>
      </c>
      <c r="D127" s="67">
        <v>11877</v>
      </c>
      <c r="E127" s="67">
        <v>11877</v>
      </c>
      <c r="F127" s="19">
        <f t="shared" si="10"/>
        <v>100</v>
      </c>
      <c r="G127" s="22"/>
      <c r="H127" s="22"/>
      <c r="I127" s="22"/>
      <c r="J127" s="22"/>
      <c r="K127" s="22"/>
      <c r="L127" s="22"/>
      <c r="M127" s="22"/>
    </row>
    <row r="128" spans="1:13" x14ac:dyDescent="0.25">
      <c r="A128" s="133"/>
      <c r="B128" s="138"/>
      <c r="C128" s="57" t="s">
        <v>22</v>
      </c>
      <c r="D128" s="67">
        <v>196.1</v>
      </c>
      <c r="E128" s="67">
        <v>196.1</v>
      </c>
      <c r="F128" s="19">
        <f t="shared" si="10"/>
        <v>100</v>
      </c>
      <c r="G128" s="22"/>
      <c r="H128" s="22"/>
      <c r="I128" s="22"/>
      <c r="J128" s="22"/>
      <c r="K128" s="22"/>
      <c r="L128" s="22"/>
      <c r="M128" s="22"/>
    </row>
    <row r="129" spans="1:13" x14ac:dyDescent="0.25">
      <c r="A129" s="133"/>
      <c r="B129" s="138"/>
      <c r="C129" s="57" t="s">
        <v>23</v>
      </c>
      <c r="D129" s="58"/>
      <c r="E129" s="58"/>
      <c r="F129" s="19" t="e">
        <f t="shared" si="10"/>
        <v>#DIV/0!</v>
      </c>
      <c r="G129" s="22"/>
      <c r="H129" s="22"/>
      <c r="I129" s="22"/>
      <c r="J129" s="22"/>
      <c r="K129" s="22"/>
      <c r="L129" s="22"/>
      <c r="M129" s="22"/>
    </row>
    <row r="130" spans="1:13" ht="15" customHeight="1" x14ac:dyDescent="0.25">
      <c r="A130" s="133" t="s">
        <v>79</v>
      </c>
      <c r="B130" s="138" t="s">
        <v>70</v>
      </c>
      <c r="C130" s="57" t="s">
        <v>18</v>
      </c>
      <c r="D130" s="67">
        <v>1805.9</v>
      </c>
      <c r="E130" s="67">
        <v>1805.9</v>
      </c>
      <c r="F130" s="19">
        <f t="shared" si="10"/>
        <v>100</v>
      </c>
      <c r="G130" s="22"/>
      <c r="H130" s="22"/>
      <c r="I130" s="22"/>
      <c r="J130" s="22"/>
      <c r="K130" s="22"/>
      <c r="L130" s="22"/>
      <c r="M130" s="22"/>
    </row>
    <row r="131" spans="1:13" x14ac:dyDescent="0.25">
      <c r="A131" s="133"/>
      <c r="B131" s="138"/>
      <c r="C131" s="57" t="s">
        <v>21</v>
      </c>
      <c r="D131" s="67">
        <v>1805.9</v>
      </c>
      <c r="E131" s="67">
        <v>1805.9</v>
      </c>
      <c r="F131" s="19">
        <f t="shared" si="10"/>
        <v>100</v>
      </c>
      <c r="G131" s="22"/>
      <c r="H131" s="22"/>
      <c r="I131" s="22"/>
      <c r="J131" s="22"/>
      <c r="K131" s="22"/>
      <c r="L131" s="22"/>
      <c r="M131" s="22"/>
    </row>
    <row r="132" spans="1:13" x14ac:dyDescent="0.25">
      <c r="A132" s="133"/>
      <c r="B132" s="138"/>
      <c r="C132" s="57" t="s">
        <v>22</v>
      </c>
      <c r="D132" s="58"/>
      <c r="E132" s="58"/>
      <c r="F132" s="19" t="e">
        <f t="shared" si="10"/>
        <v>#DIV/0!</v>
      </c>
      <c r="G132" s="22"/>
      <c r="H132" s="22"/>
      <c r="I132" s="22"/>
      <c r="J132" s="22"/>
      <c r="K132" s="22"/>
      <c r="L132" s="22"/>
      <c r="M132" s="22"/>
    </row>
    <row r="133" spans="1:13" x14ac:dyDescent="0.25">
      <c r="A133" s="133"/>
      <c r="B133" s="138"/>
      <c r="C133" s="57" t="s">
        <v>23</v>
      </c>
      <c r="D133" s="58"/>
      <c r="E133" s="58"/>
      <c r="F133" s="19" t="e">
        <f t="shared" si="10"/>
        <v>#DIV/0!</v>
      </c>
      <c r="G133" s="22"/>
      <c r="H133" s="22"/>
      <c r="I133" s="22"/>
      <c r="J133" s="22"/>
      <c r="K133" s="22"/>
      <c r="L133" s="22"/>
      <c r="M133" s="22"/>
    </row>
    <row r="134" spans="1:13" ht="15" customHeight="1" x14ac:dyDescent="0.25">
      <c r="A134" s="133" t="s">
        <v>78</v>
      </c>
      <c r="B134" s="138" t="s">
        <v>99</v>
      </c>
      <c r="C134" s="57" t="s">
        <v>18</v>
      </c>
      <c r="D134" s="67">
        <v>153</v>
      </c>
      <c r="E134" s="67">
        <v>153</v>
      </c>
      <c r="F134" s="19">
        <f t="shared" si="10"/>
        <v>100</v>
      </c>
      <c r="G134" s="22"/>
      <c r="H134" s="22"/>
      <c r="I134" s="22"/>
      <c r="J134" s="22"/>
      <c r="K134" s="22"/>
      <c r="L134" s="22"/>
      <c r="M134" s="22"/>
    </row>
    <row r="135" spans="1:13" x14ac:dyDescent="0.25">
      <c r="A135" s="133"/>
      <c r="B135" s="138"/>
      <c r="C135" s="57" t="s">
        <v>21</v>
      </c>
      <c r="D135" s="67">
        <v>153</v>
      </c>
      <c r="E135" s="67">
        <v>153</v>
      </c>
      <c r="F135" s="19">
        <f t="shared" si="10"/>
        <v>100</v>
      </c>
      <c r="G135" s="22"/>
      <c r="H135" s="22"/>
      <c r="I135" s="22"/>
      <c r="J135" s="22"/>
      <c r="K135" s="22"/>
      <c r="L135" s="22"/>
      <c r="M135" s="22"/>
    </row>
    <row r="136" spans="1:13" x14ac:dyDescent="0.25">
      <c r="A136" s="133"/>
      <c r="B136" s="138"/>
      <c r="C136" s="57" t="s">
        <v>22</v>
      </c>
      <c r="D136" s="67"/>
      <c r="E136" s="67"/>
      <c r="F136" s="19" t="e">
        <f t="shared" si="10"/>
        <v>#DIV/0!</v>
      </c>
      <c r="G136" s="22"/>
      <c r="H136" s="22"/>
      <c r="I136" s="22"/>
      <c r="J136" s="22"/>
      <c r="K136" s="22"/>
      <c r="L136" s="22"/>
      <c r="M136" s="22"/>
    </row>
    <row r="137" spans="1:13" x14ac:dyDescent="0.25">
      <c r="A137" s="133"/>
      <c r="B137" s="138"/>
      <c r="C137" s="57" t="s">
        <v>23</v>
      </c>
      <c r="D137" s="58"/>
      <c r="E137" s="58"/>
      <c r="F137" s="19" t="e">
        <f t="shared" si="10"/>
        <v>#DIV/0!</v>
      </c>
      <c r="G137" s="22"/>
      <c r="H137" s="22"/>
      <c r="I137" s="22"/>
      <c r="J137" s="22"/>
      <c r="K137" s="22"/>
      <c r="L137" s="22"/>
      <c r="M137" s="22"/>
    </row>
    <row r="138" spans="1:13" ht="15" customHeight="1" x14ac:dyDescent="0.25">
      <c r="A138" s="133" t="s">
        <v>80</v>
      </c>
      <c r="B138" s="138" t="s">
        <v>100</v>
      </c>
      <c r="C138" s="57" t="s">
        <v>18</v>
      </c>
      <c r="D138" s="67">
        <v>125.4</v>
      </c>
      <c r="E138" s="67">
        <v>125.4</v>
      </c>
      <c r="F138" s="19">
        <f t="shared" si="10"/>
        <v>100</v>
      </c>
      <c r="G138" s="22"/>
      <c r="H138" s="22"/>
      <c r="I138" s="22"/>
      <c r="J138" s="22"/>
      <c r="K138" s="22"/>
      <c r="L138" s="22"/>
      <c r="M138" s="22"/>
    </row>
    <row r="139" spans="1:13" x14ac:dyDescent="0.25">
      <c r="A139" s="133"/>
      <c r="B139" s="138"/>
      <c r="C139" s="57" t="s">
        <v>21</v>
      </c>
      <c r="D139" s="67">
        <v>125.4</v>
      </c>
      <c r="E139" s="67">
        <v>125.4</v>
      </c>
      <c r="F139" s="19">
        <f t="shared" si="10"/>
        <v>100</v>
      </c>
      <c r="G139" s="22"/>
      <c r="H139" s="22"/>
      <c r="I139" s="22"/>
      <c r="J139" s="22"/>
      <c r="K139" s="22"/>
      <c r="L139" s="22"/>
      <c r="M139" s="22"/>
    </row>
    <row r="140" spans="1:13" x14ac:dyDescent="0.25">
      <c r="A140" s="133"/>
      <c r="B140" s="138"/>
      <c r="C140" s="57" t="s">
        <v>22</v>
      </c>
      <c r="D140" s="58"/>
      <c r="E140" s="58"/>
      <c r="F140" s="19" t="e">
        <f t="shared" si="10"/>
        <v>#DIV/0!</v>
      </c>
      <c r="G140" s="22"/>
      <c r="H140" s="22"/>
      <c r="I140" s="22"/>
      <c r="J140" s="22"/>
      <c r="K140" s="22"/>
      <c r="L140" s="22"/>
      <c r="M140" s="22"/>
    </row>
    <row r="141" spans="1:13" x14ac:dyDescent="0.25">
      <c r="A141" s="133"/>
      <c r="B141" s="138"/>
      <c r="C141" s="57" t="s">
        <v>23</v>
      </c>
      <c r="D141" s="58"/>
      <c r="E141" s="58"/>
      <c r="F141" s="19" t="e">
        <f t="shared" si="10"/>
        <v>#DIV/0!</v>
      </c>
      <c r="G141" s="22"/>
      <c r="H141" s="22"/>
      <c r="I141" s="22"/>
      <c r="J141" s="22"/>
      <c r="K141" s="22"/>
      <c r="L141" s="22"/>
      <c r="M141" s="22"/>
    </row>
  </sheetData>
  <mergeCells count="170">
    <mergeCell ref="A130:A133"/>
    <mergeCell ref="B130:B133"/>
    <mergeCell ref="A134:A137"/>
    <mergeCell ref="B134:B137"/>
    <mergeCell ref="A138:A141"/>
    <mergeCell ref="B138:B141"/>
    <mergeCell ref="G124:G125"/>
    <mergeCell ref="H124:H125"/>
    <mergeCell ref="I124:I125"/>
    <mergeCell ref="J124:J125"/>
    <mergeCell ref="A126:A129"/>
    <mergeCell ref="B126:B129"/>
    <mergeCell ref="A114:A117"/>
    <mergeCell ref="B114:B117"/>
    <mergeCell ref="A118:A121"/>
    <mergeCell ref="B118:B121"/>
    <mergeCell ref="A122:A125"/>
    <mergeCell ref="B122:B125"/>
    <mergeCell ref="A106:A109"/>
    <mergeCell ref="B106:B109"/>
    <mergeCell ref="G106:G108"/>
    <mergeCell ref="H106:H108"/>
    <mergeCell ref="I106:I108"/>
    <mergeCell ref="A110:A113"/>
    <mergeCell ref="B110:B113"/>
    <mergeCell ref="A94:A97"/>
    <mergeCell ref="B94:B97"/>
    <mergeCell ref="A98:A101"/>
    <mergeCell ref="B98:B101"/>
    <mergeCell ref="A102:A105"/>
    <mergeCell ref="B102:B105"/>
    <mergeCell ref="A82:A85"/>
    <mergeCell ref="B82:B85"/>
    <mergeCell ref="A86:A89"/>
    <mergeCell ref="B86:B89"/>
    <mergeCell ref="A90:A93"/>
    <mergeCell ref="B90:B93"/>
    <mergeCell ref="A70:A73"/>
    <mergeCell ref="B70:B73"/>
    <mergeCell ref="A74:A77"/>
    <mergeCell ref="B74:B77"/>
    <mergeCell ref="A78:A81"/>
    <mergeCell ref="B78:B81"/>
    <mergeCell ref="K59:K62"/>
    <mergeCell ref="L59:L62"/>
    <mergeCell ref="M59:M62"/>
    <mergeCell ref="A62:A65"/>
    <mergeCell ref="B62:B65"/>
    <mergeCell ref="A66:A69"/>
    <mergeCell ref="B66:B69"/>
    <mergeCell ref="K51:K54"/>
    <mergeCell ref="L51:L54"/>
    <mergeCell ref="M51:M54"/>
    <mergeCell ref="A54:A57"/>
    <mergeCell ref="B54:B57"/>
    <mergeCell ref="K55:K58"/>
    <mergeCell ref="L55:L58"/>
    <mergeCell ref="M55:M58"/>
    <mergeCell ref="A58:A61"/>
    <mergeCell ref="B58:B61"/>
    <mergeCell ref="G49:G50"/>
    <mergeCell ref="H49:H50"/>
    <mergeCell ref="I49:I50"/>
    <mergeCell ref="J49:J50"/>
    <mergeCell ref="A50:A53"/>
    <mergeCell ref="B50:B53"/>
    <mergeCell ref="J51:J54"/>
    <mergeCell ref="L43:L46"/>
    <mergeCell ref="M43:M46"/>
    <mergeCell ref="G45:G46"/>
    <mergeCell ref="H45:H46"/>
    <mergeCell ref="I45:I46"/>
    <mergeCell ref="A46:A49"/>
    <mergeCell ref="B46:B49"/>
    <mergeCell ref="K47:K50"/>
    <mergeCell ref="L47:L50"/>
    <mergeCell ref="M47:M50"/>
    <mergeCell ref="B42:B45"/>
    <mergeCell ref="G43:G44"/>
    <mergeCell ref="H43:H44"/>
    <mergeCell ref="I43:I44"/>
    <mergeCell ref="J43:J46"/>
    <mergeCell ref="K43:K46"/>
    <mergeCell ref="I37:I38"/>
    <mergeCell ref="J37:J38"/>
    <mergeCell ref="K37:K38"/>
    <mergeCell ref="L37:L38"/>
    <mergeCell ref="M37:M38"/>
    <mergeCell ref="A38:A41"/>
    <mergeCell ref="B38:B41"/>
    <mergeCell ref="K39:K42"/>
    <mergeCell ref="L39:L42"/>
    <mergeCell ref="M39:M42"/>
    <mergeCell ref="G41:G42"/>
    <mergeCell ref="H41:H42"/>
    <mergeCell ref="I41:I42"/>
    <mergeCell ref="J41:J42"/>
    <mergeCell ref="A42:A45"/>
    <mergeCell ref="A34:A37"/>
    <mergeCell ref="B34:B37"/>
    <mergeCell ref="G34:G36"/>
    <mergeCell ref="H34:H36"/>
    <mergeCell ref="I34:I36"/>
    <mergeCell ref="J34:J36"/>
    <mergeCell ref="K34:K36"/>
    <mergeCell ref="L34:L36"/>
    <mergeCell ref="M34:M36"/>
    <mergeCell ref="G37:G38"/>
    <mergeCell ref="H37:H38"/>
    <mergeCell ref="A26:A29"/>
    <mergeCell ref="B26:B29"/>
    <mergeCell ref="K26:K29"/>
    <mergeCell ref="L26:L29"/>
    <mergeCell ref="M26:M29"/>
    <mergeCell ref="G28:G29"/>
    <mergeCell ref="H28:H29"/>
    <mergeCell ref="I28:I29"/>
    <mergeCell ref="J28:J29"/>
    <mergeCell ref="K30:K33"/>
    <mergeCell ref="L30:L33"/>
    <mergeCell ref="M30:M33"/>
    <mergeCell ref="G32:G33"/>
    <mergeCell ref="H32:H33"/>
    <mergeCell ref="I32:I33"/>
    <mergeCell ref="J32:J33"/>
    <mergeCell ref="A30:A33"/>
    <mergeCell ref="B30:B33"/>
    <mergeCell ref="G30:G31"/>
    <mergeCell ref="H30:H31"/>
    <mergeCell ref="I30:I31"/>
    <mergeCell ref="J30:J31"/>
    <mergeCell ref="A21:A25"/>
    <mergeCell ref="B21:B25"/>
    <mergeCell ref="G21:G24"/>
    <mergeCell ref="H21:H24"/>
    <mergeCell ref="I21:I24"/>
    <mergeCell ref="J21:J24"/>
    <mergeCell ref="K21:K24"/>
    <mergeCell ref="L21:L24"/>
    <mergeCell ref="M21:M24"/>
    <mergeCell ref="L13:L16"/>
    <mergeCell ref="M13:M16"/>
    <mergeCell ref="A17:A20"/>
    <mergeCell ref="B17:B20"/>
    <mergeCell ref="G17:G20"/>
    <mergeCell ref="H17:H20"/>
    <mergeCell ref="I17:I20"/>
    <mergeCell ref="J17:J20"/>
    <mergeCell ref="K17:K20"/>
    <mergeCell ref="L17:L20"/>
    <mergeCell ref="A13:B16"/>
    <mergeCell ref="G13:G16"/>
    <mergeCell ref="H13:H16"/>
    <mergeCell ref="I13:I16"/>
    <mergeCell ref="J13:J16"/>
    <mergeCell ref="K13:K16"/>
    <mergeCell ref="M17:M20"/>
    <mergeCell ref="H9:H11"/>
    <mergeCell ref="I9:I11"/>
    <mergeCell ref="J9:J11"/>
    <mergeCell ref="K9:M9"/>
    <mergeCell ref="K10:K11"/>
    <mergeCell ref="L10:L11"/>
    <mergeCell ref="M10:M11"/>
    <mergeCell ref="B9:B11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 к приложению 3!</vt:lpstr>
      <vt:lpstr>ПРиложение 5 к положению</vt:lpstr>
      <vt:lpstr>Таблица 2 к приложению5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2019-04-22T02:45:28Z</dcterms:modified>
</cp:coreProperties>
</file>